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625" yWindow="270" windowWidth="19320" windowHeight="10290"/>
  </bookViews>
  <sheets>
    <sheet name="Hárok1" sheetId="1" r:id="rId1"/>
    <sheet name="Hárok3" sheetId="3" r:id="rId2"/>
  </sheets>
  <definedNames>
    <definedName name="_xlnm.Print_Area" localSheetId="0">Hárok1!$A$1:$V$59</definedName>
  </definedNames>
  <calcPr calcId="125725"/>
</workbook>
</file>

<file path=xl/calcChain.xml><?xml version="1.0" encoding="utf-8"?>
<calcChain xmlns="http://schemas.openxmlformats.org/spreadsheetml/2006/main">
  <c r="Q26" i="1"/>
  <c r="T56" l="1"/>
  <c r="T55" l="1"/>
  <c r="M8" l="1"/>
  <c r="T53" l="1"/>
  <c r="V53" s="1"/>
  <c r="T54" l="1"/>
  <c r="V54" s="1"/>
  <c r="D8" l="1"/>
  <c r="K35" l="1"/>
  <c r="S35" l="1"/>
  <c r="R35"/>
  <c r="Q35"/>
  <c r="P35"/>
  <c r="O35"/>
  <c r="N35"/>
  <c r="M35"/>
  <c r="L35"/>
  <c r="J35"/>
  <c r="I35"/>
  <c r="H35"/>
  <c r="G35"/>
  <c r="F35"/>
  <c r="E35"/>
  <c r="D35"/>
  <c r="C35"/>
  <c r="T57" l="1"/>
  <c r="V57" s="1"/>
  <c r="T52"/>
  <c r="V52" s="1"/>
  <c r="T51"/>
  <c r="V51" s="1"/>
  <c r="T50"/>
  <c r="V50" s="1"/>
  <c r="T49"/>
  <c r="V49" s="1"/>
  <c r="T48"/>
  <c r="V48" s="1"/>
  <c r="T47"/>
  <c r="V47" l="1"/>
  <c r="L31"/>
  <c r="L34" s="1"/>
  <c r="L21"/>
  <c r="L8"/>
  <c r="J31"/>
  <c r="J34" s="1"/>
  <c r="J21"/>
  <c r="J8"/>
  <c r="G31"/>
  <c r="G34" s="1"/>
  <c r="F31"/>
  <c r="F34" s="1"/>
  <c r="G21"/>
  <c r="F21"/>
  <c r="G8"/>
  <c r="G46" s="1"/>
  <c r="F8"/>
  <c r="E31"/>
  <c r="E34" s="1"/>
  <c r="E21"/>
  <c r="E8"/>
  <c r="C8"/>
  <c r="C21"/>
  <c r="C31"/>
  <c r="C34" s="1"/>
  <c r="E46" l="1"/>
  <c r="L46"/>
  <c r="F46"/>
  <c r="J46"/>
  <c r="C46"/>
  <c r="T44" l="1"/>
  <c r="V44" s="1"/>
  <c r="T43"/>
  <c r="V43" s="1"/>
  <c r="T42"/>
  <c r="V42" s="1"/>
  <c r="T41"/>
  <c r="V41" s="1"/>
  <c r="T40"/>
  <c r="V40" s="1"/>
  <c r="T37"/>
  <c r="V37" s="1"/>
  <c r="T36"/>
  <c r="V36" s="1"/>
  <c r="T9"/>
  <c r="V9" s="1"/>
  <c r="T10"/>
  <c r="V10" s="1"/>
  <c r="T11"/>
  <c r="V11" s="1"/>
  <c r="T14"/>
  <c r="V14" s="1"/>
  <c r="T15"/>
  <c r="V15" s="1"/>
  <c r="T16"/>
  <c r="V16" s="1"/>
  <c r="T17"/>
  <c r="V17" s="1"/>
  <c r="T18"/>
  <c r="V18" s="1"/>
  <c r="T19"/>
  <c r="V19" s="1"/>
  <c r="T22"/>
  <c r="V22" s="1"/>
  <c r="T23"/>
  <c r="V23" s="1"/>
  <c r="T24"/>
  <c r="V24" s="1"/>
  <c r="T25"/>
  <c r="V25" s="1"/>
  <c r="T27"/>
  <c r="V27" s="1"/>
  <c r="T28"/>
  <c r="V28" s="1"/>
  <c r="T29"/>
  <c r="V29" s="1"/>
  <c r="T32"/>
  <c r="V32" s="1"/>
  <c r="S21" l="1"/>
  <c r="S31"/>
  <c r="S34" s="1"/>
  <c r="S46" l="1"/>
  <c r="N8" l="1"/>
  <c r="T26" l="1"/>
  <c r="V26" s="1"/>
  <c r="N39" l="1"/>
  <c r="N13" l="1"/>
  <c r="I31" l="1"/>
  <c r="I34" s="1"/>
  <c r="Q13" l="1"/>
  <c r="Q21"/>
  <c r="P21"/>
  <c r="O21"/>
  <c r="N21"/>
  <c r="M21"/>
  <c r="K21"/>
  <c r="I21"/>
  <c r="H21"/>
  <c r="D21"/>
  <c r="R21"/>
  <c r="Q8"/>
  <c r="P8"/>
  <c r="O8"/>
  <c r="K8"/>
  <c r="I8"/>
  <c r="H8"/>
  <c r="R8"/>
  <c r="Q39"/>
  <c r="P31"/>
  <c r="P34" s="1"/>
  <c r="D31"/>
  <c r="D34" s="1"/>
  <c r="H31"/>
  <c r="H34" s="1"/>
  <c r="K31"/>
  <c r="K34" s="1"/>
  <c r="M31"/>
  <c r="M34" s="1"/>
  <c r="N31"/>
  <c r="O31"/>
  <c r="O34" s="1"/>
  <c r="Q31"/>
  <c r="R31"/>
  <c r="R34" s="1"/>
  <c r="T20" l="1"/>
  <c r="V20" s="1"/>
  <c r="Q34"/>
  <c r="T33" s="1"/>
  <c r="V33" s="1"/>
  <c r="T30"/>
  <c r="V30" s="1"/>
  <c r="T39"/>
  <c r="V39" s="1"/>
  <c r="T38"/>
  <c r="V38" s="1"/>
  <c r="T13"/>
  <c r="V13" s="1"/>
  <c r="T12"/>
  <c r="V12" s="1"/>
  <c r="T34"/>
  <c r="V34" s="1"/>
  <c r="T35"/>
  <c r="V35" s="1"/>
  <c r="T21"/>
  <c r="V21" s="1"/>
  <c r="T8"/>
  <c r="V8" s="1"/>
  <c r="H46"/>
  <c r="M46"/>
  <c r="P46"/>
  <c r="N46"/>
  <c r="K46"/>
  <c r="D46"/>
  <c r="I46"/>
  <c r="O46"/>
  <c r="R46"/>
  <c r="T31" l="1"/>
  <c r="V31" s="1"/>
  <c r="Q46"/>
  <c r="T45" s="1"/>
  <c r="V45" s="1"/>
  <c r="T46" l="1"/>
  <c r="T58" s="1"/>
  <c r="V46" l="1"/>
</calcChain>
</file>

<file path=xl/comments1.xml><?xml version="1.0" encoding="utf-8"?>
<comments xmlns="http://schemas.openxmlformats.org/spreadsheetml/2006/main">
  <authors>
    <author>Ondrejčo Miroslav</author>
    <author>HP</author>
    <author>Smolec Maroš</author>
  </authors>
  <commentList>
    <comment ref="Q9" authorId="0">
      <text>
        <r>
          <rPr>
            <b/>
            <sz val="8"/>
            <color indexed="81"/>
            <rFont val="Tahoma"/>
            <family val="2"/>
            <charset val="238"/>
          </rPr>
          <t>PHM pre celú 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10" authorId="0">
      <text>
        <r>
          <rPr>
            <b/>
            <sz val="8"/>
            <color indexed="81"/>
            <rFont val="Tahoma"/>
            <family val="2"/>
            <charset val="238"/>
          </rPr>
          <t>kancelársky materiál, tonery, .. - pre všetky oblastné strediská spolu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10" authorId="0">
      <text>
        <r>
          <rPr>
            <sz val="8"/>
            <color indexed="81"/>
            <rFont val="Tahoma"/>
            <family val="2"/>
            <charset val="238"/>
          </rPr>
          <t xml:space="preserve">kanc. potreby, čistiace potreby, materiály na údržbu spoloč. priestorov a pozemkov
</t>
        </r>
      </text>
    </comment>
    <comment ref="R10" authorId="0">
      <text>
        <r>
          <rPr>
            <sz val="8"/>
            <color indexed="81"/>
            <rFont val="Tahoma"/>
            <family val="2"/>
            <charset val="238"/>
          </rPr>
          <t xml:space="preserve">galantérny materiál na opravu kostýmov, kancelársky materiál
</t>
        </r>
      </text>
    </comment>
    <comment ref="E12" authorId="1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nákup 2 ks PC</t>
        </r>
      </text>
    </comment>
    <comment ref="I12" authorId="0">
      <text>
        <r>
          <rPr>
            <b/>
            <sz val="8"/>
            <color indexed="81"/>
            <rFont val="Tahoma"/>
            <family val="2"/>
            <charset val="238"/>
          </rPr>
          <t>6150 z dotácie úradu vlády na zriadenie knižnice štátnosti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12" authorId="0">
      <text>
        <r>
          <rPr>
            <b/>
            <sz val="8"/>
            <color indexed="81"/>
            <rFont val="Tahoma"/>
            <family val="2"/>
            <charset val="238"/>
          </rPr>
          <t>PC, monitor, regále, scanner A4, kotúčová rezačka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12" authorId="0">
      <text>
        <r>
          <rPr>
            <b/>
            <sz val="8"/>
            <color indexed="81"/>
            <rFont val="Tahoma"/>
            <family val="2"/>
            <charset val="238"/>
          </rPr>
          <t>navýšenie o 1350,-
nábytok a koberce, guma do kancelárií ČÚ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energie za všetky OS spolu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8"/>
            <color indexed="81"/>
            <rFont val="Tahoma"/>
            <family val="2"/>
            <charset val="238"/>
          </rPr>
          <t>energie za celú MS okrem OS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9" authorId="0">
      <text>
        <r>
          <rPr>
            <sz val="8"/>
            <color indexed="81"/>
            <rFont val="Tahoma"/>
            <family val="2"/>
            <charset val="238"/>
          </rPr>
          <t xml:space="preserve">250 EUR z dotácie úradu vlády na knižnicu štátnosti
</t>
        </r>
      </text>
    </comment>
    <comment ref="N22" authorId="0">
      <text>
        <r>
          <rPr>
            <b/>
            <sz val="8"/>
            <color indexed="81"/>
            <rFont val="Tahoma"/>
            <family val="2"/>
            <charset val="238"/>
          </rPr>
          <t>celkové nájomné za všetky Oblastné strediská v prenajatých priestoroch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22" authorId="0">
      <text>
        <r>
          <rPr>
            <b/>
            <sz val="8"/>
            <color indexed="81"/>
            <rFont val="Tahoma"/>
            <family val="2"/>
            <charset val="238"/>
          </rPr>
          <t>nájomné za priestory PKak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3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distribúcia SNN</t>
        </r>
      </text>
    </comment>
    <comment ref="N23" authorId="0">
      <text>
        <r>
          <rPr>
            <b/>
            <sz val="8"/>
            <color indexed="81"/>
            <rFont val="Tahoma"/>
            <family val="2"/>
            <charset val="238"/>
          </rPr>
          <t>poštovné služby, internet, telefóny spolu za všetky OS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23" authorId="0">
      <text>
        <r>
          <rPr>
            <b/>
            <sz val="8"/>
            <color indexed="81"/>
            <rFont val="Tahoma"/>
            <family val="2"/>
            <charset val="238"/>
          </rPr>
          <t>poštovné služby, telefóny a internet pre celú MS ( okrem vyčlenených položiek)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24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stravné lístky pre zamestnancov MS</t>
        </r>
      </text>
    </comment>
    <comment ref="C26" authorId="1">
      <text>
        <r>
          <rPr>
            <sz val="9"/>
            <color indexed="81"/>
            <rFont val="Tahoma"/>
            <family val="2"/>
            <charset val="238"/>
          </rPr>
          <t xml:space="preserve">1800 - výroba 80 ks medailí  (20z,30s,30b)
</t>
        </r>
      </text>
    </comment>
    <comment ref="E26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dodávateľské služby za riadenie a grafické spracovanie SNN</t>
        </r>
      </text>
    </comment>
    <comment ref="N26" authorId="0">
      <text>
        <r>
          <rPr>
            <sz val="8"/>
            <color indexed="81"/>
            <rFont val="Tahoma"/>
            <family val="2"/>
            <charset val="238"/>
          </rPr>
          <t xml:space="preserve">propagačné materiály, služby na podujatia,...
</t>
        </r>
      </text>
    </comment>
    <comment ref="O26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propagačné materiály pre MS , videofilmy TV Matica, ostatné dodávateľské služby na propagáciu, online prostredie</t>
        </r>
      </text>
    </comment>
    <comment ref="Q26" authorId="0">
      <text>
        <r>
          <rPr>
            <sz val="8"/>
            <color indexed="81"/>
            <rFont val="Tahoma"/>
            <family val="2"/>
            <charset val="238"/>
          </rPr>
          <t>bežné služby, správa a údržba ekonomického SW SOFTIP, licencie na programy, portály BOZP, Stavebný, zdravotná služba, 
+ projekt rekonštr. DMS Galanta 7 000,- !!! Nie je v štátnych !!!</t>
        </r>
      </text>
    </comment>
    <comment ref="S26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dodávateľské služby za organizáciu podujatí hlavných aktivít, prenájom priestorov, propagácia, organizácia</t>
        </r>
      </text>
    </comment>
    <comment ref="E29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honoráre pre autorov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38"/>
          </rPr>
          <t>autorské honoráre pre autorov článkov SP licenčné zmluvy - presun 80x12 EUR ( p. Sládeček) do AH z OON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vydávaných kníh VMS podľa edičného plánu 2016, licenčné zmluvy</t>
        </r>
      </text>
    </comment>
    <comment ref="I29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a licenčné zmluvy za periodické a neperiodické publikácie SHÚ, a príspevky na konferencie SHÚ</t>
        </r>
      </text>
    </comment>
    <comment ref="L29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Smolec Maroš:
autorské honoráre a licenčné zmluvy za periodické a neperiodické publikácie SNV, a príspevky na konferencie SNV</t>
        </r>
      </text>
    </comment>
    <comment ref="S29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autorské honoráre v rámci podujatí Hlavných aktivít 2016</t>
        </r>
      </text>
    </comment>
    <comment ref="E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 náklady na tlač SNN prostredníctvom NEOGRAFIA, a.s. </t>
        </r>
      </text>
    </comment>
    <comment ref="F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tlačiarenské náklady SP prostredníctvom NEOGRAFIA, a.s.</t>
        </r>
      </text>
    </comment>
    <comment ref="G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kníh podľa výsledkov prieskumu trhov na dodávateľov </t>
        </r>
      </text>
    </comment>
    <comment ref="H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prílohy Orol tatranský pre SNN a iné
</t>
        </r>
      </text>
    </comment>
    <comment ref="I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periodických a neperiodických publikácií SHÚ</t>
        </r>
      </text>
    </comment>
    <comment ref="L30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náklady na tlač periodických a neperiodických publikácií SNV</t>
        </r>
      </text>
    </comment>
    <comment ref="F33" authorId="0">
      <text>
        <r>
          <rPr>
            <sz val="8"/>
            <color indexed="81"/>
            <rFont val="Tahoma"/>
            <family val="2"/>
            <charset val="238"/>
          </rPr>
          <t xml:space="preserve">presun 80x12 EUR ( p. Sládeček) do AH z OON
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38"/>
          </rPr>
          <t>+odstupné pre Bellovú a Svobodovú ( 11000)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8" authorId="0">
      <text>
        <r>
          <rPr>
            <sz val="8"/>
            <color indexed="81"/>
            <rFont val="Tahoma"/>
            <family val="2"/>
            <charset val="238"/>
          </rPr>
          <t>dotácia úradu vlády na zriadenie knižnice štátnosti, akvizície kníh</t>
        </r>
      </text>
    </comment>
    <comment ref="P45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predpokladaná daň z príjmu za rok 2015 - hlavne za predaj budovy šatnice, Priekopa;</t>
        </r>
      </text>
    </comment>
    <comment ref="Q48" authorId="2">
      <text>
        <r>
          <rPr>
            <b/>
            <sz val="9"/>
            <color indexed="81"/>
            <rFont val="Tahoma"/>
            <family val="2"/>
            <charset val="238"/>
          </rPr>
          <t>Smolec Maroš:</t>
        </r>
        <r>
          <rPr>
            <sz val="9"/>
            <color indexed="81"/>
            <rFont val="Tahoma"/>
            <family val="2"/>
            <charset val="238"/>
          </rPr>
          <t xml:space="preserve">
opravy a rekonštrukcie nehnuteľností OP MS prednostne vo vlastníctve MS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navýšenie o 6000 + navýšenie o 4000,- EUR z Fondu "Pomôžme si sami"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dočerpanie dotácie z úradu vlády SR z 2015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4" authorId="0">
      <text>
        <r>
          <rPr>
            <sz val="8"/>
            <color indexed="81"/>
            <rFont val="Tahoma"/>
            <family val="2"/>
            <charset val="238"/>
          </rPr>
          <t xml:space="preserve">z dotácie úradu vlády na zriadenie knižnice slovenskej štátnosti
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38"/>
          </rPr>
          <t>mes splátky nespl. nájmov z r. 2014 DMS B. Bystrica</t>
        </r>
        <r>
          <rPr>
            <sz val="8"/>
            <color indexed="81"/>
            <rFont val="Tahoma"/>
            <family val="2"/>
            <charset val="238"/>
          </rPr>
          <t xml:space="preserve">
12x412,59 EUR</t>
        </r>
      </text>
    </comment>
  </commentList>
</comments>
</file>

<file path=xl/sharedStrings.xml><?xml version="1.0" encoding="utf-8"?>
<sst xmlns="http://schemas.openxmlformats.org/spreadsheetml/2006/main" count="88" uniqueCount="85">
  <si>
    <t>Dozorný výbor MS</t>
  </si>
  <si>
    <t>Slovenský literárny ústav MS</t>
  </si>
  <si>
    <t>Archív MS</t>
  </si>
  <si>
    <t>Slovenský historický ústav MS</t>
  </si>
  <si>
    <t>Členské ústredie MS</t>
  </si>
  <si>
    <t>Informačné ústredie MS</t>
  </si>
  <si>
    <t>Požičovňa kostýmov a krojov</t>
  </si>
  <si>
    <t>Opravy a údržba</t>
  </si>
  <si>
    <t>Cestovné</t>
  </si>
  <si>
    <t>Náklady na reprezentáciu</t>
  </si>
  <si>
    <t>z toho: mzdy</t>
  </si>
  <si>
    <t>ostatné osobné náklady</t>
  </si>
  <si>
    <t xml:space="preserve">Zákonné sociálne poistenie </t>
  </si>
  <si>
    <t>Zákonné sociálne náklady</t>
  </si>
  <si>
    <t>Daň z nehnuteľností</t>
  </si>
  <si>
    <t>Ostatné dane a poplatky</t>
  </si>
  <si>
    <t>Iné ostatné náklady</t>
  </si>
  <si>
    <t>Daň z príjmov</t>
  </si>
  <si>
    <t>SPOLU</t>
  </si>
  <si>
    <t>Krajanské múzeum MS</t>
  </si>
  <si>
    <t xml:space="preserve">Rozpočtová rezerva </t>
  </si>
  <si>
    <t>Príspevky fyz. osobám</t>
  </si>
  <si>
    <t>Oblastné strediská MS</t>
  </si>
  <si>
    <t xml:space="preserve">Nákladová položka/                       útvary, pracoviská  </t>
  </si>
  <si>
    <t>Stredisko národ-nostných vzťahov MS</t>
  </si>
  <si>
    <t>Slovenské pohľady</t>
  </si>
  <si>
    <t>Slovenské národné noviny</t>
  </si>
  <si>
    <t>Sekretariát PaS MS, P MS, V MS a vedné ústredie</t>
  </si>
  <si>
    <t>Ostatné náklady (akvízicia)</t>
  </si>
  <si>
    <t>Vydavateľstvo MS a periodiká Slov, KS</t>
  </si>
  <si>
    <t>Miestna a regionál. kultúra</t>
  </si>
  <si>
    <t>Projekty OMM</t>
  </si>
  <si>
    <t>Grantová agentúra MS</t>
  </si>
  <si>
    <t>Spotreba materiálu spolu</t>
  </si>
  <si>
    <t>z toho PHM</t>
  </si>
  <si>
    <t>spotrebný materiál</t>
  </si>
  <si>
    <t>knihy do príručky</t>
  </si>
  <si>
    <t>drobný hmotný majetok</t>
  </si>
  <si>
    <t>Spotreba energie spolu</t>
  </si>
  <si>
    <t>z toho elektrická energia</t>
  </si>
  <si>
    <t>voda</t>
  </si>
  <si>
    <t>para</t>
  </si>
  <si>
    <t>plyn</t>
  </si>
  <si>
    <t>Ostatné služby spolu</t>
  </si>
  <si>
    <t>výkony spojov a poštovné</t>
  </si>
  <si>
    <t>závodné stravovanie</t>
  </si>
  <si>
    <t>školenie</t>
  </si>
  <si>
    <t>služby</t>
  </si>
  <si>
    <t>realizácia výstav</t>
  </si>
  <si>
    <t>drobné programy</t>
  </si>
  <si>
    <t>518012</t>
  </si>
  <si>
    <t>518004</t>
  </si>
  <si>
    <t>521</t>
  </si>
  <si>
    <t>Mzdové náklady</t>
  </si>
  <si>
    <t>z toho bankové poplatky</t>
  </si>
  <si>
    <t>ostatné n. (ďiaľ.popl,popl. notárovi)</t>
  </si>
  <si>
    <t>poplatky za vedenie účtu CP (akcií)</t>
  </si>
  <si>
    <t>549xxx</t>
  </si>
  <si>
    <t xml:space="preserve">poistné </t>
  </si>
  <si>
    <t xml:space="preserve">Opravy a investície </t>
  </si>
  <si>
    <t>Vypracoval: Jaroslav Gustiňák</t>
  </si>
  <si>
    <t>Hlavné aktivity</t>
  </si>
  <si>
    <t>FEÚ MS a správca MS</t>
  </si>
  <si>
    <t>TIÚ MS</t>
  </si>
  <si>
    <t>Projekt účelovej dotácie MK SR</t>
  </si>
  <si>
    <t>bez št. dotácie</t>
  </si>
  <si>
    <t>Vydavateľské aktivity MS</t>
  </si>
  <si>
    <t>Veda a výskum MS</t>
  </si>
  <si>
    <t>Aktivity ČÚ a OS MS a SNV MS</t>
  </si>
  <si>
    <t>IÚ MS</t>
  </si>
  <si>
    <t>Hlavné aktivity MS</t>
  </si>
  <si>
    <t xml:space="preserve">Finančné vzťahy a technická prevádzka </t>
  </si>
  <si>
    <t>Rok 2016 spolu</t>
  </si>
  <si>
    <t>Krajské snemy</t>
  </si>
  <si>
    <t>Dotácia Korunového účtu</t>
  </si>
  <si>
    <t xml:space="preserve">autorské honoráre </t>
  </si>
  <si>
    <t xml:space="preserve">tlačiarenské náklady </t>
  </si>
  <si>
    <t>nájomné</t>
  </si>
  <si>
    <t xml:space="preserve">Výdavková časť rozpočtu Matice slovenskej na rok 2016 </t>
  </si>
  <si>
    <t>Busta Ľ.Štúra v Štúrove</t>
  </si>
  <si>
    <t>Rok 2015 spolu</t>
  </si>
  <si>
    <t>Zmena 2016/2015</t>
  </si>
  <si>
    <t>Kapitál. výdavky na zriad. Kniž. štátnosti</t>
  </si>
  <si>
    <t>Medzinárodný letný tábor MS</t>
  </si>
  <si>
    <t>Záväzky z minulých období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</si>
</sst>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37">
    <font>
      <sz val="10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50"/>
      <name val="Times New Roman"/>
      <family val="1"/>
      <charset val="238"/>
    </font>
    <font>
      <sz val="10"/>
      <color indexed="5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7.5"/>
      <name val="Times New Roman"/>
      <family val="1"/>
    </font>
    <font>
      <sz val="7.5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8"/>
      <name val="Times New Roman"/>
      <family val="1"/>
    </font>
    <font>
      <sz val="7.5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sz val="8.5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rgb="FF00B05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Alignment="1">
      <alignment vertical="center"/>
    </xf>
    <xf numFmtId="0" fontId="0" fillId="3" borderId="0" xfId="0" applyFill="1" applyBorder="1"/>
    <xf numFmtId="0" fontId="12" fillId="3" borderId="0" xfId="0" applyFont="1" applyFill="1" applyBorder="1"/>
    <xf numFmtId="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/>
    <xf numFmtId="0" fontId="13" fillId="3" borderId="0" xfId="0" applyFont="1" applyFill="1" applyBorder="1"/>
    <xf numFmtId="3" fontId="0" fillId="0" borderId="0" xfId="0" applyNumberFormat="1"/>
    <xf numFmtId="0" fontId="15" fillId="3" borderId="0" xfId="0" applyFont="1" applyFill="1" applyBorder="1" applyAlignment="1"/>
    <xf numFmtId="0" fontId="12" fillId="3" borderId="0" xfId="0" applyFont="1" applyFill="1" applyBorder="1" applyAlignment="1"/>
    <xf numFmtId="164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164" fontId="3" fillId="3" borderId="0" xfId="0" applyNumberFormat="1" applyFont="1" applyFill="1" applyBorder="1" applyAlignment="1"/>
    <xf numFmtId="0" fontId="7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0" fontId="9" fillId="3" borderId="0" xfId="0" applyFont="1" applyFill="1" applyBorder="1" applyAlignment="1"/>
    <xf numFmtId="164" fontId="2" fillId="3" borderId="0" xfId="0" applyNumberFormat="1" applyFont="1" applyFill="1" applyBorder="1" applyAlignment="1"/>
    <xf numFmtId="0" fontId="8" fillId="3" borderId="0" xfId="0" applyFont="1" applyFill="1" applyBorder="1"/>
    <xf numFmtId="0" fontId="17" fillId="3" borderId="0" xfId="0" applyFont="1" applyFill="1" applyBorder="1"/>
    <xf numFmtId="14" fontId="1" fillId="0" borderId="0" xfId="0" applyNumberFormat="1" applyFont="1"/>
    <xf numFmtId="3" fontId="17" fillId="0" borderId="0" xfId="0" applyNumberFormat="1" applyFont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4" fillId="3" borderId="0" xfId="0" applyFont="1" applyFill="1" applyBorder="1"/>
    <xf numFmtId="0" fontId="3" fillId="3" borderId="0" xfId="0" applyFont="1" applyFill="1" applyBorder="1"/>
    <xf numFmtId="0" fontId="4" fillId="0" borderId="0" xfId="0" applyFont="1"/>
    <xf numFmtId="0" fontId="3" fillId="0" borderId="0" xfId="0" applyFont="1" applyFill="1" applyBorder="1"/>
    <xf numFmtId="0" fontId="14" fillId="0" borderId="0" xfId="0" applyFont="1" applyAlignment="1">
      <alignment horizontal="center" vertical="center"/>
    </xf>
    <xf numFmtId="0" fontId="20" fillId="3" borderId="0" xfId="0" applyFont="1" applyFill="1" applyBorder="1"/>
    <xf numFmtId="0" fontId="22" fillId="6" borderId="1" xfId="0" applyNumberFormat="1" applyFont="1" applyFill="1" applyBorder="1" applyAlignment="1">
      <alignment horizontal="center"/>
    </xf>
    <xf numFmtId="49" fontId="23" fillId="6" borderId="3" xfId="0" applyNumberFormat="1" applyFont="1" applyFill="1" applyBorder="1"/>
    <xf numFmtId="0" fontId="22" fillId="0" borderId="1" xfId="0" applyNumberFormat="1" applyFont="1" applyBorder="1" applyAlignment="1">
      <alignment horizontal="center"/>
    </xf>
    <xf numFmtId="49" fontId="23" fillId="0" borderId="3" xfId="0" applyNumberFormat="1" applyFont="1" applyBorder="1"/>
    <xf numFmtId="49" fontId="23" fillId="0" borderId="1" xfId="0" applyNumberFormat="1" applyFont="1" applyBorder="1"/>
    <xf numFmtId="0" fontId="22" fillId="3" borderId="1" xfId="0" applyNumberFormat="1" applyFont="1" applyFill="1" applyBorder="1" applyAlignment="1">
      <alignment horizontal="center"/>
    </xf>
    <xf numFmtId="49" fontId="23" fillId="3" borderId="3" xfId="0" applyNumberFormat="1" applyFont="1" applyFill="1" applyBorder="1"/>
    <xf numFmtId="49" fontId="22" fillId="0" borderId="1" xfId="0" applyNumberFormat="1" applyFont="1" applyBorder="1" applyAlignment="1">
      <alignment horizontal="center"/>
    </xf>
    <xf numFmtId="49" fontId="22" fillId="5" borderId="1" xfId="0" applyNumberFormat="1" applyFont="1" applyFill="1" applyBorder="1" applyAlignment="1">
      <alignment horizontal="center"/>
    </xf>
    <xf numFmtId="49" fontId="23" fillId="5" borderId="3" xfId="0" applyNumberFormat="1" applyFont="1" applyFill="1" applyBorder="1"/>
    <xf numFmtId="0" fontId="2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4" fillId="0" borderId="0" xfId="0" applyFont="1"/>
    <xf numFmtId="0" fontId="24" fillId="0" borderId="0" xfId="0" applyFont="1" applyFill="1" applyBorder="1" applyAlignment="1">
      <alignment horizontal="left"/>
    </xf>
    <xf numFmtId="0" fontId="25" fillId="0" borderId="0" xfId="0" applyFont="1"/>
    <xf numFmtId="0" fontId="22" fillId="0" borderId="0" xfId="0" applyFont="1"/>
    <xf numFmtId="0" fontId="25" fillId="3" borderId="0" xfId="0" applyFont="1" applyFill="1" applyBorder="1"/>
    <xf numFmtId="0" fontId="26" fillId="0" borderId="0" xfId="0" applyFont="1" applyAlignment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164" fontId="18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3" fontId="21" fillId="5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8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3" fontId="34" fillId="5" borderId="1" xfId="0" applyNumberFormat="1" applyFont="1" applyFill="1" applyBorder="1" applyAlignment="1">
      <alignment horizontal="right"/>
    </xf>
    <xf numFmtId="3" fontId="35" fillId="5" borderId="1" xfId="0" applyNumberFormat="1" applyFont="1" applyFill="1" applyBorder="1" applyAlignment="1">
      <alignment horizontal="right"/>
    </xf>
    <xf numFmtId="0" fontId="11" fillId="15" borderId="1" xfId="0" applyFont="1" applyFill="1" applyBorder="1" applyAlignment="1">
      <alignment horizontal="center" vertical="center" wrapText="1"/>
    </xf>
    <xf numFmtId="3" fontId="35" fillId="6" borderId="4" xfId="0" applyNumberFormat="1" applyFont="1" applyFill="1" applyBorder="1" applyAlignment="1">
      <alignment horizontal="right"/>
    </xf>
    <xf numFmtId="2" fontId="34" fillId="15" borderId="1" xfId="0" applyNumberFormat="1" applyFont="1" applyFill="1" applyBorder="1"/>
    <xf numFmtId="3" fontId="35" fillId="3" borderId="4" xfId="0" applyNumberFormat="1" applyFont="1" applyFill="1" applyBorder="1" applyAlignment="1">
      <alignment horizontal="right"/>
    </xf>
    <xf numFmtId="3" fontId="35" fillId="0" borderId="4" xfId="0" applyNumberFormat="1" applyFont="1" applyBorder="1" applyAlignment="1">
      <alignment horizontal="right"/>
    </xf>
    <xf numFmtId="3" fontId="35" fillId="0" borderId="4" xfId="0" applyNumberFormat="1" applyFont="1" applyFill="1" applyBorder="1" applyAlignment="1">
      <alignment horizontal="right"/>
    </xf>
    <xf numFmtId="2" fontId="35" fillId="15" borderId="1" xfId="0" applyNumberFormat="1" applyFont="1" applyFill="1" applyBorder="1"/>
    <xf numFmtId="3" fontId="35" fillId="15" borderId="1" xfId="0" applyNumberFormat="1" applyFont="1" applyFill="1" applyBorder="1" applyAlignment="1">
      <alignment horizontal="right"/>
    </xf>
    <xf numFmtId="3" fontId="35" fillId="6" borderId="1" xfId="0" applyNumberFormat="1" applyFont="1" applyFill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5" fillId="2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35" fillId="3" borderId="1" xfId="0" applyNumberFormat="1" applyFont="1" applyFill="1" applyBorder="1" applyAlignment="1">
      <alignment horizontal="right"/>
    </xf>
    <xf numFmtId="0" fontId="29" fillId="0" borderId="1" xfId="0" applyFont="1" applyBorder="1"/>
    <xf numFmtId="0" fontId="29" fillId="3" borderId="1" xfId="0" applyFont="1" applyFill="1" applyBorder="1"/>
    <xf numFmtId="0" fontId="35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0" fontId="28" fillId="3" borderId="1" xfId="0" applyFont="1" applyFill="1" applyBorder="1"/>
    <xf numFmtId="3" fontId="28" fillId="3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34" fillId="7" borderId="1" xfId="0" applyNumberFormat="1" applyFont="1" applyFill="1" applyBorder="1" applyAlignment="1">
      <alignment horizontal="right"/>
    </xf>
    <xf numFmtId="3" fontId="35" fillId="0" borderId="1" xfId="0" applyNumberFormat="1" applyFont="1" applyBorder="1" applyAlignment="1"/>
    <xf numFmtId="3" fontId="35" fillId="3" borderId="1" xfId="0" applyNumberFormat="1" applyFont="1" applyFill="1" applyBorder="1" applyAlignment="1"/>
    <xf numFmtId="3" fontId="34" fillId="4" borderId="1" xfId="0" applyNumberFormat="1" applyFont="1" applyFill="1" applyBorder="1" applyAlignment="1">
      <alignment horizontal="right"/>
    </xf>
    <xf numFmtId="0" fontId="34" fillId="15" borderId="1" xfId="0" applyFont="1" applyFill="1" applyBorder="1"/>
    <xf numFmtId="3" fontId="34" fillId="0" borderId="1" xfId="0" applyNumberFormat="1" applyFont="1" applyBorder="1" applyAlignment="1">
      <alignment horizontal="right"/>
    </xf>
    <xf numFmtId="3" fontId="35" fillId="0" borderId="1" xfId="0" applyNumberFormat="1" applyFont="1" applyFill="1" applyBorder="1" applyAlignment="1"/>
    <xf numFmtId="3" fontId="35" fillId="0" borderId="2" xfId="0" applyNumberFormat="1" applyFont="1" applyBorder="1" applyAlignment="1">
      <alignment horizontal="right"/>
    </xf>
    <xf numFmtId="3" fontId="35" fillId="3" borderId="2" xfId="0" applyNumberFormat="1" applyFont="1" applyFill="1" applyBorder="1" applyAlignment="1">
      <alignment horizontal="right"/>
    </xf>
    <xf numFmtId="3" fontId="34" fillId="2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horizontal="center"/>
    </xf>
    <xf numFmtId="3" fontId="34" fillId="5" borderId="1" xfId="0" applyNumberFormat="1" applyFont="1" applyFill="1" applyBorder="1" applyAlignment="1">
      <alignment horizontal="left"/>
    </xf>
    <xf numFmtId="4" fontId="34" fillId="7" borderId="1" xfId="0" applyNumberFormat="1" applyFont="1" applyFill="1" applyBorder="1" applyAlignment="1">
      <alignment horizontal="right"/>
    </xf>
    <xf numFmtId="1" fontId="20" fillId="3" borderId="0" xfId="0" applyNumberFormat="1" applyFont="1" applyFill="1" applyBorder="1"/>
    <xf numFmtId="1" fontId="0" fillId="3" borderId="0" xfId="0" applyNumberFormat="1" applyFill="1" applyBorder="1"/>
    <xf numFmtId="1" fontId="11" fillId="16" borderId="1" xfId="0" applyNumberFormat="1" applyFont="1" applyFill="1" applyBorder="1" applyAlignment="1">
      <alignment horizontal="center" vertical="center" wrapText="1"/>
    </xf>
    <xf numFmtId="1" fontId="34" fillId="16" borderId="1" xfId="0" applyNumberFormat="1" applyFont="1" applyFill="1" applyBorder="1"/>
    <xf numFmtId="1" fontId="35" fillId="16" borderId="1" xfId="0" applyNumberFormat="1" applyFont="1" applyFill="1" applyBorder="1"/>
    <xf numFmtId="1" fontId="0" fillId="0" borderId="0" xfId="0" applyNumberFormat="1"/>
    <xf numFmtId="0" fontId="28" fillId="11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/>
    </xf>
    <xf numFmtId="0" fontId="29" fillId="9" borderId="14" xfId="0" applyFont="1" applyFill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1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topLeftCell="B29" zoomScale="91" zoomScaleNormal="91" workbookViewId="0">
      <selection activeCell="L51" sqref="L51"/>
    </sheetView>
  </sheetViews>
  <sheetFormatPr defaultRowHeight="12.75"/>
  <cols>
    <col min="1" max="1" width="9" customWidth="1"/>
    <col min="2" max="2" width="24" customWidth="1"/>
    <col min="3" max="3" width="8.5703125" customWidth="1"/>
    <col min="4" max="4" width="7.7109375" customWidth="1"/>
    <col min="5" max="5" width="8.42578125" customWidth="1"/>
    <col min="6" max="6" width="8.28515625" customWidth="1"/>
    <col min="7" max="7" width="10.42578125" customWidth="1"/>
    <col min="8" max="8" width="8.7109375" customWidth="1"/>
    <col min="9" max="9" width="8.5703125" customWidth="1"/>
    <col min="10" max="10" width="8.28515625" customWidth="1"/>
    <col min="11" max="11" width="8.7109375" customWidth="1"/>
    <col min="12" max="12" width="9.140625" customWidth="1"/>
    <col min="13" max="13" width="8.42578125" customWidth="1"/>
    <col min="14" max="14" width="8.85546875" customWidth="1"/>
    <col min="15" max="15" width="8.7109375" customWidth="1"/>
    <col min="16" max="16" width="8.42578125" customWidth="1"/>
    <col min="17" max="17" width="8.140625" customWidth="1"/>
    <col min="18" max="18" width="8.5703125" customWidth="1"/>
    <col min="19" max="19" width="7.28515625" customWidth="1"/>
    <col min="20" max="20" width="8.42578125" customWidth="1"/>
    <col min="21" max="21" width="9.85546875" customWidth="1"/>
    <col min="22" max="22" width="8.5703125" style="137" customWidth="1"/>
  </cols>
  <sheetData>
    <row r="1" spans="1:33" ht="2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10"/>
      <c r="L1" s="10"/>
      <c r="M1" s="10"/>
      <c r="N1" s="10"/>
      <c r="O1" s="10"/>
      <c r="P1" s="10"/>
      <c r="Q1" s="10"/>
      <c r="R1" s="10"/>
      <c r="S1" s="10"/>
      <c r="T1" s="38"/>
      <c r="U1" s="39"/>
      <c r="V1" s="132"/>
      <c r="W1" s="39"/>
      <c r="X1" s="39"/>
      <c r="Y1" s="39"/>
      <c r="Z1" s="39"/>
      <c r="AA1" s="39"/>
    </row>
    <row r="2" spans="1:33" ht="42.75" customHeight="1">
      <c r="A2" s="145" t="s">
        <v>64</v>
      </c>
      <c r="B2" s="146"/>
      <c r="C2" s="147" t="s">
        <v>65</v>
      </c>
      <c r="D2" s="148"/>
      <c r="E2" s="142" t="s">
        <v>66</v>
      </c>
      <c r="F2" s="143"/>
      <c r="G2" s="144"/>
      <c r="H2" s="149" t="s">
        <v>67</v>
      </c>
      <c r="I2" s="150"/>
      <c r="J2" s="150"/>
      <c r="K2" s="90" t="s">
        <v>2</v>
      </c>
      <c r="L2" s="138" t="s">
        <v>68</v>
      </c>
      <c r="M2" s="139"/>
      <c r="N2" s="139"/>
      <c r="O2" s="91" t="s">
        <v>69</v>
      </c>
      <c r="P2" s="140" t="s">
        <v>71</v>
      </c>
      <c r="Q2" s="141"/>
      <c r="R2" s="92" t="s">
        <v>6</v>
      </c>
      <c r="S2" s="93" t="s">
        <v>70</v>
      </c>
      <c r="T2" s="89"/>
      <c r="U2" s="11"/>
      <c r="V2" s="133"/>
      <c r="W2" s="11"/>
      <c r="X2" s="11"/>
      <c r="Y2" s="11"/>
      <c r="Z2" s="11"/>
      <c r="AA2" s="11"/>
    </row>
    <row r="3" spans="1:33" ht="56.25">
      <c r="A3" s="75" t="s">
        <v>23</v>
      </c>
      <c r="B3" s="76"/>
      <c r="C3" s="65" t="s">
        <v>27</v>
      </c>
      <c r="D3" s="65" t="s">
        <v>0</v>
      </c>
      <c r="E3" s="65" t="s">
        <v>26</v>
      </c>
      <c r="F3" s="65" t="s">
        <v>25</v>
      </c>
      <c r="G3" s="65" t="s">
        <v>29</v>
      </c>
      <c r="H3" s="65" t="s">
        <v>1</v>
      </c>
      <c r="I3" s="65" t="s">
        <v>3</v>
      </c>
      <c r="J3" s="65" t="s">
        <v>19</v>
      </c>
      <c r="K3" s="65" t="s">
        <v>2</v>
      </c>
      <c r="L3" s="65" t="s">
        <v>24</v>
      </c>
      <c r="M3" s="65" t="s">
        <v>4</v>
      </c>
      <c r="N3" s="65" t="s">
        <v>22</v>
      </c>
      <c r="O3" s="65" t="s">
        <v>5</v>
      </c>
      <c r="P3" s="65" t="s">
        <v>62</v>
      </c>
      <c r="Q3" s="65" t="s">
        <v>63</v>
      </c>
      <c r="R3" s="65" t="s">
        <v>6</v>
      </c>
      <c r="S3" s="65" t="s">
        <v>61</v>
      </c>
      <c r="T3" s="84" t="s">
        <v>72</v>
      </c>
      <c r="U3" s="96" t="s">
        <v>80</v>
      </c>
      <c r="V3" s="134" t="s">
        <v>81</v>
      </c>
      <c r="W3" s="81"/>
      <c r="X3" s="81"/>
      <c r="Y3" s="81"/>
      <c r="Z3" s="81"/>
      <c r="AA3" s="11"/>
    </row>
    <row r="4" spans="1:33" ht="12.75" hidden="1" customHeight="1">
      <c r="A4" s="77"/>
      <c r="B4" s="78"/>
      <c r="C4" s="66"/>
      <c r="D4" s="66"/>
      <c r="E4" s="66"/>
      <c r="F4" s="66"/>
      <c r="G4" s="82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84"/>
      <c r="U4" s="96"/>
      <c r="V4" s="134"/>
      <c r="W4" s="81"/>
      <c r="X4" s="81"/>
      <c r="Y4" s="81"/>
      <c r="Z4" s="81"/>
      <c r="AA4" s="11"/>
    </row>
    <row r="5" spans="1:33" ht="12.75" hidden="1" customHeight="1">
      <c r="A5" s="77"/>
      <c r="B5" s="78"/>
      <c r="C5" s="66"/>
      <c r="D5" s="66"/>
      <c r="E5" s="66"/>
      <c r="F5" s="66"/>
      <c r="G5" s="82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84"/>
      <c r="U5" s="96"/>
      <c r="V5" s="134"/>
      <c r="W5" s="81"/>
      <c r="X5" s="81"/>
      <c r="Y5" s="81"/>
      <c r="Z5" s="81"/>
      <c r="AA5" s="11"/>
    </row>
    <row r="6" spans="1:33" ht="12.75" hidden="1" customHeight="1">
      <c r="A6" s="77"/>
      <c r="B6" s="78"/>
      <c r="C6" s="66"/>
      <c r="D6" s="66"/>
      <c r="E6" s="66"/>
      <c r="F6" s="66"/>
      <c r="G6" s="82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84"/>
      <c r="U6" s="96"/>
      <c r="V6" s="134"/>
      <c r="W6" s="81"/>
      <c r="X6" s="81"/>
      <c r="Y6" s="81"/>
      <c r="Z6" s="81"/>
      <c r="AA6" s="11"/>
    </row>
    <row r="7" spans="1:33" ht="12.75" hidden="1" customHeight="1">
      <c r="A7" s="79"/>
      <c r="B7" s="80"/>
      <c r="C7" s="67"/>
      <c r="D7" s="67"/>
      <c r="E7" s="67"/>
      <c r="F7" s="67"/>
      <c r="G7" s="83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6"/>
      <c r="T7" s="84"/>
      <c r="U7" s="96"/>
      <c r="V7" s="134"/>
      <c r="W7" s="81"/>
      <c r="X7" s="81"/>
      <c r="Y7" s="81"/>
      <c r="Z7" s="81"/>
      <c r="AA7" s="11"/>
    </row>
    <row r="8" spans="1:33">
      <c r="A8" s="40">
        <v>501</v>
      </c>
      <c r="B8" s="41" t="s">
        <v>33</v>
      </c>
      <c r="C8" s="97">
        <f t="shared" ref="C8:O8" si="0">SUM(C9:C12)</f>
        <v>2250</v>
      </c>
      <c r="D8" s="97">
        <f t="shared" si="0"/>
        <v>620</v>
      </c>
      <c r="E8" s="97">
        <f>SUM(E9:E12)</f>
        <v>1700</v>
      </c>
      <c r="F8" s="97">
        <f t="shared" ref="F8:G8" si="1">SUM(F9:F12)</f>
        <v>500</v>
      </c>
      <c r="G8" s="97">
        <f t="shared" si="1"/>
        <v>1000</v>
      </c>
      <c r="H8" s="97">
        <f t="shared" si="0"/>
        <v>500</v>
      </c>
      <c r="I8" s="97">
        <f t="shared" si="0"/>
        <v>7700</v>
      </c>
      <c r="J8" s="97">
        <f t="shared" ref="J8" si="2">SUM(J9:J12)</f>
        <v>950</v>
      </c>
      <c r="K8" s="97">
        <f t="shared" si="0"/>
        <v>1800</v>
      </c>
      <c r="L8" s="97">
        <f t="shared" ref="L8:M8" si="3">SUM(L9:L12)</f>
        <v>700</v>
      </c>
      <c r="M8" s="97">
        <f t="shared" si="3"/>
        <v>2600</v>
      </c>
      <c r="N8" s="97">
        <f t="shared" si="0"/>
        <v>6588</v>
      </c>
      <c r="O8" s="97">
        <f t="shared" si="0"/>
        <v>850</v>
      </c>
      <c r="P8" s="97">
        <f>SUM(P9:P12)</f>
        <v>3000</v>
      </c>
      <c r="Q8" s="97">
        <f>SUM(Q9:Q12)</f>
        <v>9700</v>
      </c>
      <c r="R8" s="97">
        <f>SUM(R9:R12)</f>
        <v>3510</v>
      </c>
      <c r="S8" s="97"/>
      <c r="T8" s="94">
        <f t="shared" ref="T8:T13" si="4">SUM(C8:S8)</f>
        <v>43968</v>
      </c>
      <c r="U8" s="98">
        <v>35801</v>
      </c>
      <c r="V8" s="135">
        <f t="shared" ref="V8:V39" si="5">T8-U8</f>
        <v>8167</v>
      </c>
      <c r="W8" s="12"/>
      <c r="X8" s="12"/>
      <c r="Y8" s="11"/>
      <c r="Z8" s="11"/>
      <c r="AA8" s="11"/>
    </row>
    <row r="9" spans="1:33">
      <c r="A9" s="42">
        <v>501001</v>
      </c>
      <c r="B9" s="43" t="s">
        <v>34</v>
      </c>
      <c r="C9" s="99">
        <v>0</v>
      </c>
      <c r="D9" s="100">
        <v>500</v>
      </c>
      <c r="E9" s="99"/>
      <c r="F9" s="99"/>
      <c r="G9" s="99"/>
      <c r="H9" s="100"/>
      <c r="I9" s="99"/>
      <c r="J9" s="100"/>
      <c r="K9" s="99"/>
      <c r="L9" s="99"/>
      <c r="M9" s="99"/>
      <c r="N9" s="101">
        <v>0</v>
      </c>
      <c r="O9" s="99"/>
      <c r="P9" s="99"/>
      <c r="Q9" s="101">
        <v>4500</v>
      </c>
      <c r="R9" s="101"/>
      <c r="S9" s="99"/>
      <c r="T9" s="95">
        <f t="shared" si="4"/>
        <v>5000</v>
      </c>
      <c r="U9" s="102">
        <v>4200</v>
      </c>
      <c r="V9" s="136">
        <f t="shared" si="5"/>
        <v>800</v>
      </c>
      <c r="W9" s="12"/>
      <c r="X9" s="12"/>
      <c r="Y9" s="11"/>
      <c r="Z9" s="11"/>
      <c r="AA9" s="11"/>
    </row>
    <row r="10" spans="1:33">
      <c r="A10" s="42">
        <v>501002</v>
      </c>
      <c r="B10" s="43" t="s">
        <v>35</v>
      </c>
      <c r="C10" s="99">
        <v>1400</v>
      </c>
      <c r="D10" s="100">
        <v>120</v>
      </c>
      <c r="E10" s="99">
        <v>200</v>
      </c>
      <c r="F10" s="99">
        <v>350</v>
      </c>
      <c r="G10" s="99">
        <v>550</v>
      </c>
      <c r="H10" s="100">
        <v>400</v>
      </c>
      <c r="I10" s="99">
        <v>150</v>
      </c>
      <c r="J10" s="99">
        <v>580</v>
      </c>
      <c r="K10" s="99">
        <v>700</v>
      </c>
      <c r="L10" s="99">
        <v>350</v>
      </c>
      <c r="M10" s="99">
        <v>400</v>
      </c>
      <c r="N10" s="101">
        <v>5420</v>
      </c>
      <c r="O10" s="99">
        <v>300</v>
      </c>
      <c r="P10" s="99">
        <v>1300</v>
      </c>
      <c r="Q10" s="101">
        <v>4500</v>
      </c>
      <c r="R10" s="101">
        <v>2800</v>
      </c>
      <c r="S10" s="99"/>
      <c r="T10" s="95">
        <f t="shared" si="4"/>
        <v>19520</v>
      </c>
      <c r="U10" s="103">
        <v>23351</v>
      </c>
      <c r="V10" s="136">
        <f t="shared" si="5"/>
        <v>-3831</v>
      </c>
      <c r="W10" s="30"/>
      <c r="X10" s="31"/>
      <c r="Y10" s="31"/>
      <c r="Z10" s="31"/>
      <c r="AA10" s="31"/>
      <c r="AB10" s="31"/>
      <c r="AC10" s="32"/>
      <c r="AD10" s="31"/>
      <c r="AE10" s="31"/>
      <c r="AF10" s="31"/>
      <c r="AG10" s="31"/>
    </row>
    <row r="11" spans="1:33">
      <c r="A11" s="42">
        <v>501004</v>
      </c>
      <c r="B11" s="46" t="s">
        <v>36</v>
      </c>
      <c r="C11" s="99">
        <v>150</v>
      </c>
      <c r="D11" s="100"/>
      <c r="E11" s="99"/>
      <c r="F11" s="99">
        <v>100</v>
      </c>
      <c r="G11" s="99">
        <v>150</v>
      </c>
      <c r="H11" s="100">
        <v>100</v>
      </c>
      <c r="I11" s="99">
        <v>100</v>
      </c>
      <c r="J11" s="101">
        <v>220</v>
      </c>
      <c r="K11" s="99">
        <v>300</v>
      </c>
      <c r="L11" s="99"/>
      <c r="M11" s="99"/>
      <c r="N11" s="101">
        <v>120</v>
      </c>
      <c r="O11" s="99">
        <v>50</v>
      </c>
      <c r="P11" s="99">
        <v>200</v>
      </c>
      <c r="Q11" s="99">
        <v>200</v>
      </c>
      <c r="R11" s="99">
        <v>150</v>
      </c>
      <c r="S11" s="99"/>
      <c r="T11" s="95">
        <f t="shared" si="4"/>
        <v>1840</v>
      </c>
      <c r="U11" s="102">
        <v>1600</v>
      </c>
      <c r="V11" s="136">
        <f t="shared" si="5"/>
        <v>240</v>
      </c>
      <c r="W11" s="12"/>
      <c r="X11" s="12"/>
      <c r="Y11" s="11"/>
      <c r="Z11" s="11"/>
      <c r="AA11" s="11"/>
      <c r="AB11" s="33"/>
      <c r="AC11" s="33"/>
      <c r="AD11" s="33"/>
      <c r="AE11" s="33"/>
      <c r="AF11" s="33"/>
      <c r="AG11" s="33"/>
    </row>
    <row r="12" spans="1:33">
      <c r="A12" s="42">
        <v>501006</v>
      </c>
      <c r="B12" s="43" t="s">
        <v>37</v>
      </c>
      <c r="C12" s="99">
        <v>700</v>
      </c>
      <c r="D12" s="100"/>
      <c r="E12" s="99">
        <v>1500</v>
      </c>
      <c r="F12" s="99">
        <v>50</v>
      </c>
      <c r="G12" s="99">
        <v>300</v>
      </c>
      <c r="H12" s="99"/>
      <c r="I12" s="99">
        <v>7450</v>
      </c>
      <c r="J12" s="100">
        <v>150</v>
      </c>
      <c r="K12" s="101">
        <v>800</v>
      </c>
      <c r="L12" s="99">
        <v>350</v>
      </c>
      <c r="M12" s="99">
        <v>2200</v>
      </c>
      <c r="N12" s="101">
        <v>1048</v>
      </c>
      <c r="O12" s="99">
        <v>500</v>
      </c>
      <c r="P12" s="99">
        <v>1500</v>
      </c>
      <c r="Q12" s="99">
        <v>500</v>
      </c>
      <c r="R12" s="99">
        <v>560</v>
      </c>
      <c r="S12" s="99"/>
      <c r="T12" s="95">
        <f t="shared" si="4"/>
        <v>17608</v>
      </c>
      <c r="U12" s="102">
        <v>6650</v>
      </c>
      <c r="V12" s="136">
        <f t="shared" si="5"/>
        <v>10958</v>
      </c>
      <c r="W12" s="12"/>
      <c r="X12" s="12"/>
      <c r="Y12" s="11"/>
      <c r="Z12" s="11"/>
      <c r="AA12" s="11"/>
      <c r="AB12" s="33"/>
      <c r="AC12" s="33"/>
      <c r="AD12" s="33"/>
      <c r="AE12" s="33"/>
      <c r="AF12" s="33"/>
      <c r="AG12" s="33"/>
    </row>
    <row r="13" spans="1:33">
      <c r="A13" s="40">
        <v>502</v>
      </c>
      <c r="B13" s="41" t="s">
        <v>38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>
        <f>N14+N15+N16+N17+O16</f>
        <v>63649</v>
      </c>
      <c r="O13" s="104"/>
      <c r="P13" s="104"/>
      <c r="Q13" s="104">
        <f>SUM(Q14:Q17)</f>
        <v>73200</v>
      </c>
      <c r="R13" s="104"/>
      <c r="S13" s="104"/>
      <c r="T13" s="94">
        <f t="shared" si="4"/>
        <v>136849</v>
      </c>
      <c r="U13" s="98">
        <v>137695</v>
      </c>
      <c r="V13" s="135">
        <f t="shared" si="5"/>
        <v>-846</v>
      </c>
      <c r="W13" s="12"/>
      <c r="X13" s="12"/>
      <c r="Y13" s="11"/>
      <c r="Z13" s="11"/>
      <c r="AA13" s="11"/>
    </row>
    <row r="14" spans="1:33">
      <c r="A14" s="42">
        <v>502000</v>
      </c>
      <c r="B14" s="43" t="s">
        <v>39</v>
      </c>
      <c r="C14" s="105"/>
      <c r="D14" s="105"/>
      <c r="E14" s="106"/>
      <c r="F14" s="106"/>
      <c r="G14" s="106"/>
      <c r="H14" s="105"/>
      <c r="I14" s="107"/>
      <c r="J14" s="105"/>
      <c r="K14" s="106"/>
      <c r="L14" s="108"/>
      <c r="M14" s="105"/>
      <c r="N14" s="105">
        <v>16869</v>
      </c>
      <c r="O14" s="106"/>
      <c r="P14" s="106"/>
      <c r="Q14" s="108">
        <v>15000</v>
      </c>
      <c r="R14" s="105"/>
      <c r="S14" s="105"/>
      <c r="T14" s="95">
        <f t="shared" ref="T14:T30" si="6">SUM(C14:S14)</f>
        <v>31869</v>
      </c>
      <c r="U14" s="102">
        <v>30978</v>
      </c>
      <c r="V14" s="136">
        <f t="shared" si="5"/>
        <v>891</v>
      </c>
      <c r="W14" s="12"/>
      <c r="X14" s="12"/>
      <c r="Y14" s="11"/>
      <c r="Z14" s="11"/>
      <c r="AA14" s="11"/>
    </row>
    <row r="15" spans="1:33">
      <c r="A15" s="42">
        <v>502001</v>
      </c>
      <c r="B15" s="43" t="s">
        <v>40</v>
      </c>
      <c r="C15" s="105"/>
      <c r="D15" s="105"/>
      <c r="E15" s="106"/>
      <c r="F15" s="106"/>
      <c r="G15" s="106"/>
      <c r="H15" s="105"/>
      <c r="I15" s="107"/>
      <c r="J15" s="105"/>
      <c r="K15" s="106"/>
      <c r="L15" s="108"/>
      <c r="M15" s="105"/>
      <c r="N15" s="107">
        <v>2789</v>
      </c>
      <c r="O15" s="106"/>
      <c r="P15" s="106"/>
      <c r="Q15" s="108">
        <v>2200</v>
      </c>
      <c r="R15" s="105"/>
      <c r="S15" s="105"/>
      <c r="T15" s="95">
        <f t="shared" si="6"/>
        <v>4989</v>
      </c>
      <c r="U15" s="102">
        <v>5057</v>
      </c>
      <c r="V15" s="136">
        <f t="shared" si="5"/>
        <v>-68</v>
      </c>
      <c r="W15" s="12"/>
      <c r="X15" s="12"/>
      <c r="Y15" s="11"/>
      <c r="Z15" s="11"/>
      <c r="AA15" s="11"/>
    </row>
    <row r="16" spans="1:33">
      <c r="A16" s="42">
        <v>502002</v>
      </c>
      <c r="B16" s="44" t="s">
        <v>41</v>
      </c>
      <c r="C16" s="105"/>
      <c r="D16" s="105"/>
      <c r="E16" s="106"/>
      <c r="F16" s="106"/>
      <c r="G16" s="106"/>
      <c r="H16" s="105"/>
      <c r="I16" s="107"/>
      <c r="J16" s="105"/>
      <c r="K16" s="106"/>
      <c r="L16" s="108"/>
      <c r="M16" s="105"/>
      <c r="N16" s="107">
        <v>12251</v>
      </c>
      <c r="O16" s="106"/>
      <c r="P16" s="106"/>
      <c r="Q16" s="108">
        <v>52000</v>
      </c>
      <c r="R16" s="105"/>
      <c r="S16" s="105"/>
      <c r="T16" s="95">
        <f t="shared" si="6"/>
        <v>64251</v>
      </c>
      <c r="U16" s="102">
        <v>63115</v>
      </c>
      <c r="V16" s="136">
        <f t="shared" si="5"/>
        <v>1136</v>
      </c>
      <c r="W16" s="12"/>
      <c r="X16" s="12"/>
      <c r="Y16" s="11"/>
      <c r="Z16" s="11"/>
      <c r="AA16" s="11"/>
    </row>
    <row r="17" spans="1:27">
      <c r="A17" s="42">
        <v>502003</v>
      </c>
      <c r="B17" s="44" t="s">
        <v>42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10"/>
      <c r="M17" s="109"/>
      <c r="N17" s="107">
        <v>31740</v>
      </c>
      <c r="O17" s="109"/>
      <c r="P17" s="109"/>
      <c r="Q17" s="108">
        <v>4000</v>
      </c>
      <c r="R17" s="109"/>
      <c r="S17" s="109"/>
      <c r="T17" s="95">
        <f t="shared" si="6"/>
        <v>35740</v>
      </c>
      <c r="U17" s="102">
        <v>38545</v>
      </c>
      <c r="V17" s="136">
        <f t="shared" si="5"/>
        <v>-2805</v>
      </c>
      <c r="W17" s="12"/>
      <c r="X17" s="12"/>
      <c r="Y17" s="11"/>
      <c r="Z17" s="11"/>
      <c r="AA17" s="11"/>
    </row>
    <row r="18" spans="1:27">
      <c r="A18" s="42">
        <v>511</v>
      </c>
      <c r="B18" s="44" t="s">
        <v>7</v>
      </c>
      <c r="C18" s="105">
        <v>2100</v>
      </c>
      <c r="D18" s="105">
        <v>50</v>
      </c>
      <c r="E18" s="106">
        <v>50</v>
      </c>
      <c r="F18" s="106">
        <v>50</v>
      </c>
      <c r="G18" s="108">
        <v>50</v>
      </c>
      <c r="H18" s="105">
        <v>50</v>
      </c>
      <c r="I18" s="107">
        <v>50</v>
      </c>
      <c r="J18" s="105">
        <v>100</v>
      </c>
      <c r="K18" s="107">
        <v>50</v>
      </c>
      <c r="L18" s="108">
        <v>50</v>
      </c>
      <c r="M18" s="105">
        <v>100</v>
      </c>
      <c r="N18" s="107">
        <v>3320</v>
      </c>
      <c r="O18" s="106">
        <v>100</v>
      </c>
      <c r="P18" s="106">
        <v>50</v>
      </c>
      <c r="Q18" s="108"/>
      <c r="R18" s="105">
        <v>500</v>
      </c>
      <c r="S18" s="105"/>
      <c r="T18" s="94">
        <f t="shared" si="6"/>
        <v>6670</v>
      </c>
      <c r="U18" s="98">
        <v>7180</v>
      </c>
      <c r="V18" s="135">
        <f t="shared" si="5"/>
        <v>-510</v>
      </c>
      <c r="W18" s="12"/>
      <c r="X18" s="12"/>
      <c r="Y18" s="11"/>
      <c r="Z18" s="11"/>
      <c r="AA18" s="11"/>
    </row>
    <row r="19" spans="1:27">
      <c r="A19" s="42">
        <v>512</v>
      </c>
      <c r="B19" s="44" t="s">
        <v>8</v>
      </c>
      <c r="C19" s="108">
        <v>1500</v>
      </c>
      <c r="D19" s="105">
        <v>400</v>
      </c>
      <c r="E19" s="106">
        <v>50</v>
      </c>
      <c r="F19" s="106">
        <v>300</v>
      </c>
      <c r="G19" s="106">
        <v>150</v>
      </c>
      <c r="H19" s="105">
        <v>200</v>
      </c>
      <c r="I19" s="107">
        <v>550</v>
      </c>
      <c r="J19" s="107">
        <v>600</v>
      </c>
      <c r="K19" s="106">
        <v>500</v>
      </c>
      <c r="L19" s="108">
        <v>350</v>
      </c>
      <c r="M19" s="105">
        <v>500</v>
      </c>
      <c r="N19" s="107">
        <v>3920</v>
      </c>
      <c r="O19" s="106">
        <v>50</v>
      </c>
      <c r="P19" s="106">
        <v>500</v>
      </c>
      <c r="Q19" s="108">
        <v>500</v>
      </c>
      <c r="R19" s="105">
        <v>100</v>
      </c>
      <c r="S19" s="105"/>
      <c r="T19" s="94">
        <f t="shared" si="6"/>
        <v>10170</v>
      </c>
      <c r="U19" s="98">
        <v>11390</v>
      </c>
      <c r="V19" s="135">
        <f t="shared" si="5"/>
        <v>-1220</v>
      </c>
      <c r="W19" s="12"/>
      <c r="X19" s="12"/>
      <c r="Y19" s="11"/>
      <c r="Z19" s="11"/>
      <c r="AA19" s="11"/>
    </row>
    <row r="20" spans="1:27">
      <c r="A20" s="42">
        <v>513</v>
      </c>
      <c r="B20" s="43" t="s">
        <v>9</v>
      </c>
      <c r="C20" s="105">
        <v>800</v>
      </c>
      <c r="D20" s="105">
        <v>250</v>
      </c>
      <c r="E20" s="106">
        <v>100</v>
      </c>
      <c r="F20" s="106"/>
      <c r="G20" s="107">
        <v>300</v>
      </c>
      <c r="H20" s="105"/>
      <c r="I20" s="107">
        <v>50</v>
      </c>
      <c r="J20" s="107">
        <v>50</v>
      </c>
      <c r="K20" s="106">
        <v>30</v>
      </c>
      <c r="L20" s="108">
        <v>50</v>
      </c>
      <c r="M20" s="105">
        <v>130</v>
      </c>
      <c r="N20" s="107">
        <v>350</v>
      </c>
      <c r="O20" s="106"/>
      <c r="P20" s="106"/>
      <c r="Q20" s="108"/>
      <c r="R20" s="105">
        <v>30</v>
      </c>
      <c r="S20" s="105"/>
      <c r="T20" s="94">
        <f t="shared" si="6"/>
        <v>2140</v>
      </c>
      <c r="U20" s="98">
        <v>1670</v>
      </c>
      <c r="V20" s="135">
        <f t="shared" si="5"/>
        <v>470</v>
      </c>
      <c r="W20" s="12"/>
      <c r="X20" s="12"/>
      <c r="Y20" s="11"/>
      <c r="Z20" s="11"/>
      <c r="AA20" s="11"/>
    </row>
    <row r="21" spans="1:27">
      <c r="A21" s="40">
        <v>518</v>
      </c>
      <c r="B21" s="41" t="s">
        <v>43</v>
      </c>
      <c r="C21" s="104">
        <f t="shared" ref="C21:Q21" si="7">SUM(C22:C30)</f>
        <v>12250</v>
      </c>
      <c r="D21" s="104">
        <f t="shared" si="7"/>
        <v>50</v>
      </c>
      <c r="E21" s="104">
        <f>SUM(E22:E30)</f>
        <v>142100</v>
      </c>
      <c r="F21" s="104">
        <f t="shared" ref="F21:G21" si="8">SUM(F22:F30)</f>
        <v>26260</v>
      </c>
      <c r="G21" s="104">
        <f t="shared" si="8"/>
        <v>71500</v>
      </c>
      <c r="H21" s="104">
        <f t="shared" si="7"/>
        <v>8200</v>
      </c>
      <c r="I21" s="104">
        <f t="shared" si="7"/>
        <v>4100</v>
      </c>
      <c r="J21" s="104">
        <f t="shared" ref="J21" si="9">SUM(J22:J30)</f>
        <v>1900</v>
      </c>
      <c r="K21" s="104">
        <f t="shared" si="7"/>
        <v>350</v>
      </c>
      <c r="L21" s="104">
        <f t="shared" ref="L21" si="10">SUM(L22:L30)</f>
        <v>1965</v>
      </c>
      <c r="M21" s="104">
        <f t="shared" si="7"/>
        <v>650</v>
      </c>
      <c r="N21" s="104">
        <f t="shared" si="7"/>
        <v>23362</v>
      </c>
      <c r="O21" s="104">
        <f t="shared" si="7"/>
        <v>11200</v>
      </c>
      <c r="P21" s="104">
        <f t="shared" si="7"/>
        <v>1400</v>
      </c>
      <c r="Q21" s="104">
        <f t="shared" si="7"/>
        <v>94560</v>
      </c>
      <c r="R21" s="104">
        <f>SUM(R22:R30)</f>
        <v>1400</v>
      </c>
      <c r="S21" s="104">
        <f>SUM(S22:S30)</f>
        <v>40000</v>
      </c>
      <c r="T21" s="94">
        <f t="shared" si="6"/>
        <v>441247</v>
      </c>
      <c r="U21" s="98">
        <v>442779</v>
      </c>
      <c r="V21" s="135">
        <f t="shared" si="5"/>
        <v>-1532</v>
      </c>
      <c r="W21" s="12"/>
      <c r="X21" s="12"/>
      <c r="Y21" s="11"/>
      <c r="Z21" s="11"/>
      <c r="AA21" s="11"/>
    </row>
    <row r="22" spans="1:27">
      <c r="A22" s="45">
        <v>518001</v>
      </c>
      <c r="B22" s="46" t="s">
        <v>77</v>
      </c>
      <c r="C22" s="105"/>
      <c r="D22" s="105"/>
      <c r="E22" s="106"/>
      <c r="F22" s="106"/>
      <c r="G22" s="107"/>
      <c r="H22" s="105"/>
      <c r="I22" s="107"/>
      <c r="J22" s="105"/>
      <c r="K22" s="106"/>
      <c r="L22" s="108"/>
      <c r="M22" s="108"/>
      <c r="N22" s="107">
        <v>7973</v>
      </c>
      <c r="O22" s="107"/>
      <c r="P22" s="107"/>
      <c r="Q22" s="107">
        <v>15180</v>
      </c>
      <c r="R22" s="105"/>
      <c r="S22" s="105"/>
      <c r="T22" s="95">
        <f t="shared" si="6"/>
        <v>23153</v>
      </c>
      <c r="U22" s="102">
        <v>21655</v>
      </c>
      <c r="V22" s="136">
        <f t="shared" si="5"/>
        <v>1498</v>
      </c>
      <c r="W22" s="12"/>
      <c r="X22" s="12"/>
      <c r="Y22" s="11"/>
      <c r="Z22" s="11"/>
      <c r="AA22" s="11"/>
    </row>
    <row r="23" spans="1:27">
      <c r="A23" s="45">
        <v>518002</v>
      </c>
      <c r="B23" s="46" t="s">
        <v>44</v>
      </c>
      <c r="C23" s="108">
        <v>700</v>
      </c>
      <c r="D23" s="105"/>
      <c r="E23" s="106">
        <v>33600</v>
      </c>
      <c r="F23" s="106"/>
      <c r="G23" s="107"/>
      <c r="H23" s="105">
        <v>50</v>
      </c>
      <c r="I23" s="107"/>
      <c r="J23" s="106">
        <v>500</v>
      </c>
      <c r="K23" s="106"/>
      <c r="L23" s="108">
        <v>15</v>
      </c>
      <c r="M23" s="108"/>
      <c r="N23" s="107">
        <v>5420</v>
      </c>
      <c r="O23" s="107"/>
      <c r="P23" s="107"/>
      <c r="Q23" s="107">
        <v>19000</v>
      </c>
      <c r="R23" s="105"/>
      <c r="S23" s="105"/>
      <c r="T23" s="95">
        <f t="shared" si="6"/>
        <v>59285</v>
      </c>
      <c r="U23" s="102">
        <v>58242</v>
      </c>
      <c r="V23" s="136">
        <f t="shared" si="5"/>
        <v>1043</v>
      </c>
      <c r="W23" s="12"/>
      <c r="X23" s="12"/>
      <c r="Y23" s="11"/>
      <c r="Z23" s="11"/>
      <c r="AA23" s="11"/>
    </row>
    <row r="24" spans="1:27">
      <c r="A24" s="45">
        <v>518003</v>
      </c>
      <c r="B24" s="46" t="s">
        <v>45</v>
      </c>
      <c r="C24" s="108"/>
      <c r="D24" s="105"/>
      <c r="E24" s="106"/>
      <c r="F24" s="106"/>
      <c r="G24" s="107"/>
      <c r="H24" s="105"/>
      <c r="I24" s="107"/>
      <c r="J24" s="106"/>
      <c r="K24" s="106"/>
      <c r="L24" s="108"/>
      <c r="M24" s="108"/>
      <c r="N24" s="107"/>
      <c r="O24" s="107"/>
      <c r="P24" s="107"/>
      <c r="Q24" s="107">
        <v>33480</v>
      </c>
      <c r="R24" s="105"/>
      <c r="S24" s="105"/>
      <c r="T24" s="95">
        <f t="shared" si="6"/>
        <v>33480</v>
      </c>
      <c r="U24" s="102">
        <v>31000</v>
      </c>
      <c r="V24" s="136">
        <f t="shared" si="5"/>
        <v>2480</v>
      </c>
      <c r="W24" s="12"/>
      <c r="X24" s="12"/>
      <c r="Y24" s="11"/>
      <c r="Z24" s="11"/>
      <c r="AA24" s="11"/>
    </row>
    <row r="25" spans="1:27">
      <c r="A25" s="45">
        <v>518005</v>
      </c>
      <c r="B25" s="46" t="s">
        <v>46</v>
      </c>
      <c r="C25" s="108">
        <v>150</v>
      </c>
      <c r="D25" s="105"/>
      <c r="E25" s="106"/>
      <c r="F25" s="106"/>
      <c r="G25" s="107"/>
      <c r="H25" s="105"/>
      <c r="I25" s="107"/>
      <c r="J25" s="106"/>
      <c r="K25" s="106">
        <v>100</v>
      </c>
      <c r="L25" s="108"/>
      <c r="M25" s="108">
        <v>250</v>
      </c>
      <c r="N25" s="107"/>
      <c r="O25" s="107">
        <v>200</v>
      </c>
      <c r="P25" s="107">
        <v>600</v>
      </c>
      <c r="Q25" s="107">
        <v>400</v>
      </c>
      <c r="R25" s="105">
        <v>50</v>
      </c>
      <c r="S25" s="105"/>
      <c r="T25" s="95">
        <f t="shared" si="6"/>
        <v>1750</v>
      </c>
      <c r="U25" s="102">
        <v>1210</v>
      </c>
      <c r="V25" s="136">
        <f t="shared" si="5"/>
        <v>540</v>
      </c>
      <c r="W25" s="12"/>
      <c r="X25" s="12"/>
      <c r="Y25" s="11"/>
      <c r="Z25" s="11"/>
      <c r="AA25" s="11"/>
    </row>
    <row r="26" spans="1:27">
      <c r="A26" s="45">
        <v>518006</v>
      </c>
      <c r="B26" s="46" t="s">
        <v>47</v>
      </c>
      <c r="C26" s="107">
        <v>11400</v>
      </c>
      <c r="D26" s="105">
        <v>50</v>
      </c>
      <c r="E26" s="106">
        <v>39000</v>
      </c>
      <c r="F26" s="106">
        <v>300</v>
      </c>
      <c r="G26" s="107">
        <v>1500</v>
      </c>
      <c r="H26" s="105">
        <v>150</v>
      </c>
      <c r="I26" s="107">
        <v>200</v>
      </c>
      <c r="J26" s="107">
        <v>500</v>
      </c>
      <c r="K26" s="106">
        <v>200</v>
      </c>
      <c r="L26" s="108">
        <v>200</v>
      </c>
      <c r="M26" s="108">
        <v>400</v>
      </c>
      <c r="N26" s="107">
        <v>9669</v>
      </c>
      <c r="O26" s="107">
        <v>11000</v>
      </c>
      <c r="P26" s="107">
        <v>800</v>
      </c>
      <c r="Q26" s="107">
        <f>19500+7000</f>
        <v>26500</v>
      </c>
      <c r="R26" s="105">
        <v>1250</v>
      </c>
      <c r="S26" s="105">
        <v>37000</v>
      </c>
      <c r="T26" s="95">
        <f t="shared" si="6"/>
        <v>140119</v>
      </c>
      <c r="U26" s="102">
        <v>143958</v>
      </c>
      <c r="V26" s="136">
        <f t="shared" si="5"/>
        <v>-3839</v>
      </c>
      <c r="W26" s="12"/>
      <c r="X26" s="12"/>
      <c r="Y26" s="11"/>
      <c r="Z26" s="11"/>
      <c r="AA26" s="11"/>
    </row>
    <row r="27" spans="1:27">
      <c r="A27" s="45">
        <v>518007</v>
      </c>
      <c r="B27" s="46" t="s">
        <v>48</v>
      </c>
      <c r="C27" s="108"/>
      <c r="D27" s="105"/>
      <c r="E27" s="106"/>
      <c r="F27" s="106"/>
      <c r="G27" s="107"/>
      <c r="H27" s="105"/>
      <c r="I27" s="107"/>
      <c r="J27" s="106"/>
      <c r="K27" s="106"/>
      <c r="L27" s="108"/>
      <c r="M27" s="108"/>
      <c r="N27" s="107">
        <v>300</v>
      </c>
      <c r="O27" s="106"/>
      <c r="P27" s="106"/>
      <c r="Q27" s="108"/>
      <c r="R27" s="105">
        <v>100</v>
      </c>
      <c r="S27" s="105"/>
      <c r="T27" s="95">
        <f t="shared" si="6"/>
        <v>400</v>
      </c>
      <c r="U27" s="102">
        <v>700</v>
      </c>
      <c r="V27" s="136">
        <f t="shared" si="5"/>
        <v>-300</v>
      </c>
      <c r="W27" s="12"/>
      <c r="X27" s="12"/>
      <c r="Y27" s="11"/>
      <c r="Z27" s="11"/>
      <c r="AA27" s="11"/>
    </row>
    <row r="28" spans="1:27">
      <c r="A28" s="45">
        <v>518009</v>
      </c>
      <c r="B28" s="46" t="s">
        <v>49</v>
      </c>
      <c r="C28" s="108"/>
      <c r="D28" s="105"/>
      <c r="E28" s="111"/>
      <c r="F28" s="112"/>
      <c r="G28" s="113"/>
      <c r="H28" s="112"/>
      <c r="I28" s="112"/>
      <c r="J28" s="112"/>
      <c r="K28" s="112">
        <v>50</v>
      </c>
      <c r="L28" s="114"/>
      <c r="M28" s="115"/>
      <c r="N28" s="116"/>
      <c r="O28" s="117"/>
      <c r="P28" s="117"/>
      <c r="Q28" s="115"/>
      <c r="R28" s="105"/>
      <c r="S28" s="105"/>
      <c r="T28" s="95">
        <f t="shared" si="6"/>
        <v>50</v>
      </c>
      <c r="U28" s="102">
        <v>0</v>
      </c>
      <c r="V28" s="136">
        <f t="shared" si="5"/>
        <v>50</v>
      </c>
      <c r="W28" s="12"/>
      <c r="X28" s="12"/>
      <c r="Y28" s="11"/>
      <c r="Z28" s="11"/>
      <c r="AA28" s="11"/>
    </row>
    <row r="29" spans="1:27">
      <c r="A29" s="47" t="s">
        <v>50</v>
      </c>
      <c r="B29" s="43" t="s">
        <v>75</v>
      </c>
      <c r="C29" s="108"/>
      <c r="D29" s="105"/>
      <c r="E29" s="106">
        <v>34500</v>
      </c>
      <c r="F29" s="107">
        <v>20960</v>
      </c>
      <c r="G29" s="107">
        <v>25000</v>
      </c>
      <c r="H29" s="105">
        <v>500</v>
      </c>
      <c r="I29" s="108">
        <v>1500</v>
      </c>
      <c r="J29" s="106">
        <v>450</v>
      </c>
      <c r="K29" s="106"/>
      <c r="L29" s="108">
        <v>550</v>
      </c>
      <c r="M29" s="105"/>
      <c r="N29" s="107"/>
      <c r="O29" s="106"/>
      <c r="P29" s="106"/>
      <c r="Q29" s="108"/>
      <c r="R29" s="105"/>
      <c r="S29" s="105">
        <v>3000</v>
      </c>
      <c r="T29" s="95">
        <f t="shared" si="6"/>
        <v>86460</v>
      </c>
      <c r="U29" s="102">
        <v>85489</v>
      </c>
      <c r="V29" s="136">
        <f t="shared" si="5"/>
        <v>971</v>
      </c>
      <c r="W29" s="12"/>
      <c r="X29" s="12"/>
      <c r="Y29" s="11"/>
      <c r="Z29" s="11"/>
      <c r="AA29" s="11"/>
    </row>
    <row r="30" spans="1:27">
      <c r="A30" s="47" t="s">
        <v>51</v>
      </c>
      <c r="B30" s="43" t="s">
        <v>76</v>
      </c>
      <c r="C30" s="105"/>
      <c r="D30" s="105"/>
      <c r="E30" s="106">
        <v>35000</v>
      </c>
      <c r="F30" s="107">
        <v>5000</v>
      </c>
      <c r="G30" s="107">
        <v>45000</v>
      </c>
      <c r="H30" s="105">
        <v>7500</v>
      </c>
      <c r="I30" s="106">
        <v>2400</v>
      </c>
      <c r="J30" s="106">
        <v>450</v>
      </c>
      <c r="K30" s="106"/>
      <c r="L30" s="108">
        <v>1200</v>
      </c>
      <c r="M30" s="105"/>
      <c r="N30" s="107"/>
      <c r="O30" s="106"/>
      <c r="P30" s="106"/>
      <c r="Q30" s="106"/>
      <c r="R30" s="105"/>
      <c r="S30" s="105"/>
      <c r="T30" s="95">
        <f t="shared" si="6"/>
        <v>96550</v>
      </c>
      <c r="U30" s="102">
        <v>100525</v>
      </c>
      <c r="V30" s="136">
        <f t="shared" si="5"/>
        <v>-3975</v>
      </c>
      <c r="W30" s="12"/>
      <c r="X30" s="12"/>
      <c r="Y30" s="11"/>
      <c r="Z30" s="11"/>
      <c r="AA30" s="11"/>
    </row>
    <row r="31" spans="1:27">
      <c r="A31" s="48" t="s">
        <v>52</v>
      </c>
      <c r="B31" s="49" t="s">
        <v>53</v>
      </c>
      <c r="C31" s="94">
        <f t="shared" ref="C31:Q31" si="11">SUM(C32:C33)</f>
        <v>21618</v>
      </c>
      <c r="D31" s="94">
        <f t="shared" si="11"/>
        <v>21030</v>
      </c>
      <c r="E31" s="94">
        <f>SUM(E32:E33)</f>
        <v>12382</v>
      </c>
      <c r="F31" s="94">
        <f t="shared" ref="F31:G31" si="12">SUM(F32:F33)</f>
        <v>39390</v>
      </c>
      <c r="G31" s="94">
        <f t="shared" si="12"/>
        <v>43506</v>
      </c>
      <c r="H31" s="94">
        <f t="shared" si="11"/>
        <v>22504</v>
      </c>
      <c r="I31" s="94">
        <f t="shared" si="11"/>
        <v>42628</v>
      </c>
      <c r="J31" s="94">
        <f>SUM(J32:J33)</f>
        <v>17168</v>
      </c>
      <c r="K31" s="94">
        <f t="shared" si="11"/>
        <v>35521</v>
      </c>
      <c r="L31" s="118">
        <f>SUM(L32:L33)</f>
        <v>15940</v>
      </c>
      <c r="M31" s="94">
        <f t="shared" si="11"/>
        <v>36264</v>
      </c>
      <c r="N31" s="94">
        <f t="shared" si="11"/>
        <v>271440</v>
      </c>
      <c r="O31" s="94">
        <f t="shared" si="11"/>
        <v>20931</v>
      </c>
      <c r="P31" s="94">
        <f t="shared" si="11"/>
        <v>66843</v>
      </c>
      <c r="Q31" s="94">
        <f t="shared" si="11"/>
        <v>74231</v>
      </c>
      <c r="R31" s="94">
        <f>SUM(R32:R33)</f>
        <v>34551</v>
      </c>
      <c r="S31" s="94">
        <f>SUM(S32:S33)</f>
        <v>30751</v>
      </c>
      <c r="T31" s="94">
        <f>SUM(T32:T33)</f>
        <v>806698</v>
      </c>
      <c r="U31" s="98">
        <v>809490</v>
      </c>
      <c r="V31" s="135">
        <f t="shared" si="5"/>
        <v>-2792</v>
      </c>
      <c r="W31" s="14"/>
      <c r="X31" s="14"/>
      <c r="Y31" s="14"/>
      <c r="Z31" s="14"/>
      <c r="AA31" s="11"/>
    </row>
    <row r="32" spans="1:27">
      <c r="A32" s="50">
        <v>521001</v>
      </c>
      <c r="B32" s="51" t="s">
        <v>10</v>
      </c>
      <c r="C32" s="108">
        <v>21618</v>
      </c>
      <c r="D32" s="105">
        <v>21030</v>
      </c>
      <c r="E32" s="106">
        <v>12382</v>
      </c>
      <c r="F32" s="106">
        <v>37566</v>
      </c>
      <c r="G32" s="107">
        <v>33006</v>
      </c>
      <c r="H32" s="119">
        <v>19704</v>
      </c>
      <c r="I32" s="107">
        <v>40828</v>
      </c>
      <c r="J32" s="105">
        <v>17168</v>
      </c>
      <c r="K32" s="106">
        <v>35521</v>
      </c>
      <c r="L32" s="108">
        <v>15940</v>
      </c>
      <c r="M32" s="107">
        <v>36264</v>
      </c>
      <c r="N32" s="105">
        <v>248496</v>
      </c>
      <c r="O32" s="107">
        <v>20931</v>
      </c>
      <c r="P32" s="106">
        <v>66843</v>
      </c>
      <c r="Q32" s="106">
        <v>71811</v>
      </c>
      <c r="R32" s="105">
        <v>34295</v>
      </c>
      <c r="S32" s="105">
        <v>30751</v>
      </c>
      <c r="T32" s="95">
        <f t="shared" ref="T32:T45" si="13">SUM(C32:S32)</f>
        <v>764154</v>
      </c>
      <c r="U32" s="102">
        <v>771404</v>
      </c>
      <c r="V32" s="136">
        <f t="shared" si="5"/>
        <v>-7250</v>
      </c>
      <c r="W32" s="12"/>
      <c r="X32" s="14"/>
      <c r="Y32" s="15"/>
      <c r="Z32" s="15"/>
      <c r="AA32" s="11"/>
    </row>
    <row r="33" spans="1:27">
      <c r="A33" s="50">
        <v>521002</v>
      </c>
      <c r="B33" s="51" t="s">
        <v>11</v>
      </c>
      <c r="C33" s="108">
        <v>0</v>
      </c>
      <c r="D33" s="108"/>
      <c r="E33" s="108"/>
      <c r="F33" s="108">
        <v>1824</v>
      </c>
      <c r="G33" s="108">
        <v>10500</v>
      </c>
      <c r="H33" s="120">
        <v>2800</v>
      </c>
      <c r="I33" s="108">
        <v>1800</v>
      </c>
      <c r="J33" s="108"/>
      <c r="K33" s="108"/>
      <c r="L33" s="108"/>
      <c r="M33" s="108"/>
      <c r="N33" s="108">
        <v>22944</v>
      </c>
      <c r="O33" s="108"/>
      <c r="P33" s="108"/>
      <c r="Q33" s="108">
        <v>2420</v>
      </c>
      <c r="R33" s="108">
        <v>256</v>
      </c>
      <c r="S33" s="108"/>
      <c r="T33" s="95">
        <f t="shared" si="13"/>
        <v>42544</v>
      </c>
      <c r="U33" s="102">
        <v>38086</v>
      </c>
      <c r="V33" s="136">
        <f t="shared" si="5"/>
        <v>4458</v>
      </c>
      <c r="W33" s="12"/>
      <c r="X33" s="14"/>
      <c r="Y33" s="15"/>
      <c r="Z33" s="15"/>
      <c r="AA33" s="11"/>
    </row>
    <row r="34" spans="1:27">
      <c r="A34" s="52">
        <v>524</v>
      </c>
      <c r="B34" s="51" t="s">
        <v>12</v>
      </c>
      <c r="C34" s="108">
        <f t="shared" ref="C34:S34" si="14">SUM(C31*35.2/100)</f>
        <v>7609.536000000001</v>
      </c>
      <c r="D34" s="108">
        <f t="shared" si="14"/>
        <v>7402.5600000000013</v>
      </c>
      <c r="E34" s="108">
        <f t="shared" si="14"/>
        <v>4358.4639999999999</v>
      </c>
      <c r="F34" s="108">
        <f t="shared" si="14"/>
        <v>13865.28</v>
      </c>
      <c r="G34" s="108">
        <f t="shared" si="14"/>
        <v>15314.112000000001</v>
      </c>
      <c r="H34" s="108">
        <f t="shared" si="14"/>
        <v>7921.4080000000004</v>
      </c>
      <c r="I34" s="108">
        <f t="shared" si="14"/>
        <v>15005.056</v>
      </c>
      <c r="J34" s="108">
        <f t="shared" si="14"/>
        <v>6043.1360000000013</v>
      </c>
      <c r="K34" s="108">
        <f t="shared" si="14"/>
        <v>12503.392000000002</v>
      </c>
      <c r="L34" s="108">
        <f t="shared" si="14"/>
        <v>5610.88</v>
      </c>
      <c r="M34" s="108">
        <f t="shared" si="14"/>
        <v>12764.928</v>
      </c>
      <c r="N34" s="108">
        <v>95613</v>
      </c>
      <c r="O34" s="108">
        <f t="shared" si="14"/>
        <v>7367.7120000000004</v>
      </c>
      <c r="P34" s="108">
        <f t="shared" si="14"/>
        <v>23528.736000000001</v>
      </c>
      <c r="Q34" s="108">
        <f t="shared" si="14"/>
        <v>26129.312000000002</v>
      </c>
      <c r="R34" s="108">
        <f t="shared" si="14"/>
        <v>12161.952000000001</v>
      </c>
      <c r="S34" s="108">
        <f t="shared" si="14"/>
        <v>10824.352000000003</v>
      </c>
      <c r="T34" s="94">
        <f t="shared" si="13"/>
        <v>284023.81600000005</v>
      </c>
      <c r="U34" s="98">
        <v>284940</v>
      </c>
      <c r="V34" s="135">
        <f t="shared" si="5"/>
        <v>-916.18399999995017</v>
      </c>
      <c r="W34" s="12"/>
      <c r="X34" s="14"/>
      <c r="Y34" s="15"/>
      <c r="Z34" s="15"/>
      <c r="AA34" s="11"/>
    </row>
    <row r="35" spans="1:27">
      <c r="A35" s="52">
        <v>527</v>
      </c>
      <c r="B35" s="51" t="s">
        <v>13</v>
      </c>
      <c r="C35" s="108">
        <f>SUM(C32*0.009)</f>
        <v>194.56199999999998</v>
      </c>
      <c r="D35" s="108">
        <f t="shared" ref="D35:S35" si="15">SUM(D32*0.009)</f>
        <v>189.26999999999998</v>
      </c>
      <c r="E35" s="108">
        <f t="shared" si="15"/>
        <v>111.43799999999999</v>
      </c>
      <c r="F35" s="108">
        <f t="shared" si="15"/>
        <v>338.09399999999999</v>
      </c>
      <c r="G35" s="108">
        <f t="shared" si="15"/>
        <v>297.05399999999997</v>
      </c>
      <c r="H35" s="108">
        <f t="shared" si="15"/>
        <v>177.33599999999998</v>
      </c>
      <c r="I35" s="108">
        <f t="shared" si="15"/>
        <v>367.452</v>
      </c>
      <c r="J35" s="108">
        <f t="shared" si="15"/>
        <v>154.512</v>
      </c>
      <c r="K35" s="108">
        <f>SUM(K32*0.009)+11000</f>
        <v>11319.689</v>
      </c>
      <c r="L35" s="108">
        <f t="shared" si="15"/>
        <v>143.45999999999998</v>
      </c>
      <c r="M35" s="108">
        <f t="shared" si="15"/>
        <v>326.37599999999998</v>
      </c>
      <c r="N35" s="108">
        <f t="shared" si="15"/>
        <v>2236.4639999999999</v>
      </c>
      <c r="O35" s="108">
        <f t="shared" si="15"/>
        <v>188.37899999999999</v>
      </c>
      <c r="P35" s="108">
        <f t="shared" si="15"/>
        <v>601.58699999999999</v>
      </c>
      <c r="Q35" s="108">
        <f t="shared" si="15"/>
        <v>646.29899999999998</v>
      </c>
      <c r="R35" s="108">
        <f t="shared" si="15"/>
        <v>308.65499999999997</v>
      </c>
      <c r="S35" s="108">
        <f t="shared" si="15"/>
        <v>276.75899999999996</v>
      </c>
      <c r="T35" s="94">
        <f t="shared" si="13"/>
        <v>17877.385999999999</v>
      </c>
      <c r="U35" s="98">
        <v>23302</v>
      </c>
      <c r="V35" s="135">
        <f t="shared" si="5"/>
        <v>-5424.6140000000014</v>
      </c>
      <c r="W35" s="12"/>
      <c r="X35" s="12"/>
      <c r="Y35" s="11"/>
      <c r="Z35" s="11"/>
      <c r="AA35" s="11"/>
    </row>
    <row r="36" spans="1:27">
      <c r="A36" s="52">
        <v>532</v>
      </c>
      <c r="B36" s="51" t="s">
        <v>14</v>
      </c>
      <c r="C36" s="105"/>
      <c r="D36" s="105"/>
      <c r="E36" s="106"/>
      <c r="F36" s="106"/>
      <c r="G36" s="106"/>
      <c r="H36" s="105"/>
      <c r="I36" s="106"/>
      <c r="J36" s="105"/>
      <c r="K36" s="106"/>
      <c r="L36" s="108"/>
      <c r="M36" s="105"/>
      <c r="N36" s="105">
        <v>5184</v>
      </c>
      <c r="O36" s="106"/>
      <c r="P36" s="106"/>
      <c r="Q36" s="106">
        <v>6160</v>
      </c>
      <c r="R36" s="105"/>
      <c r="S36" s="105"/>
      <c r="T36" s="94">
        <f t="shared" si="13"/>
        <v>11344</v>
      </c>
      <c r="U36" s="98">
        <v>9584</v>
      </c>
      <c r="V36" s="135">
        <f t="shared" si="5"/>
        <v>1760</v>
      </c>
      <c r="W36" s="12"/>
      <c r="X36" s="12"/>
      <c r="Y36" s="11"/>
      <c r="Z36" s="11"/>
      <c r="AA36" s="11"/>
    </row>
    <row r="37" spans="1:27">
      <c r="A37" s="52">
        <v>538</v>
      </c>
      <c r="B37" s="51" t="s">
        <v>15</v>
      </c>
      <c r="C37" s="105"/>
      <c r="D37" s="105"/>
      <c r="E37" s="106"/>
      <c r="F37" s="106"/>
      <c r="G37" s="106"/>
      <c r="H37" s="105"/>
      <c r="I37" s="106"/>
      <c r="J37" s="105"/>
      <c r="K37" s="106"/>
      <c r="L37" s="108"/>
      <c r="M37" s="105"/>
      <c r="N37" s="105">
        <v>400</v>
      </c>
      <c r="O37" s="106"/>
      <c r="P37" s="106"/>
      <c r="Q37" s="106">
        <v>2800</v>
      </c>
      <c r="R37" s="105"/>
      <c r="S37" s="105"/>
      <c r="T37" s="94">
        <f t="shared" si="13"/>
        <v>3200</v>
      </c>
      <c r="U37" s="98">
        <v>3099</v>
      </c>
      <c r="V37" s="135">
        <f t="shared" si="5"/>
        <v>101</v>
      </c>
      <c r="W37" s="12"/>
      <c r="X37" s="12"/>
      <c r="Y37" s="11"/>
      <c r="Z37" s="11"/>
      <c r="AA37" s="11"/>
    </row>
    <row r="38" spans="1:27">
      <c r="A38" s="52">
        <v>547</v>
      </c>
      <c r="B38" s="51" t="s">
        <v>28</v>
      </c>
      <c r="C38" s="105"/>
      <c r="D38" s="105"/>
      <c r="E38" s="106"/>
      <c r="F38" s="106"/>
      <c r="G38" s="106"/>
      <c r="H38" s="105"/>
      <c r="I38" s="106">
        <v>3600</v>
      </c>
      <c r="J38" s="105"/>
      <c r="K38" s="106">
        <v>1000</v>
      </c>
      <c r="L38" s="108"/>
      <c r="M38" s="105"/>
      <c r="N38" s="105"/>
      <c r="O38" s="106"/>
      <c r="P38" s="106"/>
      <c r="Q38" s="106"/>
      <c r="R38" s="105">
        <v>300</v>
      </c>
      <c r="S38" s="105"/>
      <c r="T38" s="94">
        <f t="shared" si="13"/>
        <v>4900</v>
      </c>
      <c r="U38" s="98">
        <v>300</v>
      </c>
      <c r="V38" s="135">
        <f t="shared" si="5"/>
        <v>4600</v>
      </c>
      <c r="W38" s="12"/>
      <c r="X38" s="12"/>
      <c r="Y38" s="11"/>
      <c r="Z38" s="11"/>
      <c r="AA38" s="11"/>
    </row>
    <row r="39" spans="1:27">
      <c r="A39" s="53">
        <v>549</v>
      </c>
      <c r="B39" s="54" t="s">
        <v>16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>
        <f>SUM(N40:N43)</f>
        <v>2750</v>
      </c>
      <c r="O39" s="104"/>
      <c r="P39" s="104"/>
      <c r="Q39" s="104">
        <f>SUM(Q40:Q43)</f>
        <v>8129</v>
      </c>
      <c r="R39" s="104"/>
      <c r="S39" s="104"/>
      <c r="T39" s="94">
        <f t="shared" si="13"/>
        <v>10879</v>
      </c>
      <c r="U39" s="98">
        <v>11218</v>
      </c>
      <c r="V39" s="135">
        <f t="shared" si="5"/>
        <v>-339</v>
      </c>
      <c r="W39" s="12"/>
      <c r="X39" s="12"/>
      <c r="Y39" s="11"/>
      <c r="Z39" s="11"/>
      <c r="AA39" s="11"/>
    </row>
    <row r="40" spans="1:27">
      <c r="A40" s="50">
        <v>549001</v>
      </c>
      <c r="B40" s="51" t="s">
        <v>54</v>
      </c>
      <c r="C40" s="105"/>
      <c r="D40" s="105"/>
      <c r="E40" s="106"/>
      <c r="F40" s="106"/>
      <c r="G40" s="106"/>
      <c r="H40" s="105"/>
      <c r="I40" s="106"/>
      <c r="J40" s="105"/>
      <c r="K40" s="106"/>
      <c r="L40" s="108"/>
      <c r="M40" s="105"/>
      <c r="N40" s="105">
        <v>1112</v>
      </c>
      <c r="O40" s="106"/>
      <c r="P40" s="106"/>
      <c r="Q40" s="106">
        <v>600</v>
      </c>
      <c r="R40" s="105"/>
      <c r="S40" s="105"/>
      <c r="T40" s="95">
        <f t="shared" si="13"/>
        <v>1712</v>
      </c>
      <c r="U40" s="102">
        <v>1835</v>
      </c>
      <c r="V40" s="136">
        <f t="shared" ref="V40:V57" si="16">T40-U40</f>
        <v>-123</v>
      </c>
      <c r="W40" s="12"/>
      <c r="X40" s="12"/>
      <c r="Y40" s="11"/>
      <c r="Z40" s="11"/>
      <c r="AA40" s="11"/>
    </row>
    <row r="41" spans="1:27">
      <c r="A41" s="50">
        <v>549004</v>
      </c>
      <c r="B41" s="51" t="s">
        <v>55</v>
      </c>
      <c r="C41" s="105"/>
      <c r="D41" s="105"/>
      <c r="E41" s="106"/>
      <c r="F41" s="106"/>
      <c r="G41" s="106"/>
      <c r="H41" s="105"/>
      <c r="I41" s="106"/>
      <c r="J41" s="105"/>
      <c r="K41" s="106"/>
      <c r="L41" s="108"/>
      <c r="M41" s="105"/>
      <c r="N41" s="105"/>
      <c r="O41" s="106"/>
      <c r="P41" s="106"/>
      <c r="Q41" s="106">
        <v>400</v>
      </c>
      <c r="R41" s="105"/>
      <c r="S41" s="105"/>
      <c r="T41" s="95">
        <f t="shared" si="13"/>
        <v>400</v>
      </c>
      <c r="U41" s="102">
        <v>400</v>
      </c>
      <c r="V41" s="136">
        <f t="shared" si="16"/>
        <v>0</v>
      </c>
      <c r="W41" s="12"/>
      <c r="X41" s="12"/>
      <c r="Y41" s="11"/>
      <c r="Z41" s="11"/>
      <c r="AA41" s="11"/>
    </row>
    <row r="42" spans="1:27">
      <c r="A42" s="50">
        <v>549005</v>
      </c>
      <c r="B42" s="51" t="s">
        <v>56</v>
      </c>
      <c r="C42" s="105"/>
      <c r="D42" s="105"/>
      <c r="E42" s="106"/>
      <c r="F42" s="106"/>
      <c r="G42" s="106"/>
      <c r="H42" s="105"/>
      <c r="I42" s="106"/>
      <c r="J42" s="105"/>
      <c r="K42" s="106"/>
      <c r="L42" s="108"/>
      <c r="M42" s="105"/>
      <c r="N42" s="105"/>
      <c r="O42" s="106"/>
      <c r="P42" s="106"/>
      <c r="Q42" s="107">
        <v>1075</v>
      </c>
      <c r="R42" s="105"/>
      <c r="S42" s="105"/>
      <c r="T42" s="95">
        <f t="shared" si="13"/>
        <v>1075</v>
      </c>
      <c r="U42" s="102">
        <v>1075</v>
      </c>
      <c r="V42" s="136">
        <f t="shared" si="16"/>
        <v>0</v>
      </c>
      <c r="W42" s="12"/>
      <c r="X42" s="12"/>
      <c r="Y42" s="11"/>
      <c r="Z42" s="11"/>
      <c r="AA42" s="11"/>
    </row>
    <row r="43" spans="1:27">
      <c r="A43" s="50" t="s">
        <v>57</v>
      </c>
      <c r="B43" s="51" t="s">
        <v>58</v>
      </c>
      <c r="C43" s="105"/>
      <c r="D43" s="105"/>
      <c r="E43" s="106"/>
      <c r="F43" s="106"/>
      <c r="G43" s="106"/>
      <c r="H43" s="105"/>
      <c r="I43" s="106"/>
      <c r="J43" s="105"/>
      <c r="K43" s="106"/>
      <c r="L43" s="108"/>
      <c r="M43" s="105"/>
      <c r="N43" s="105">
        <v>1638</v>
      </c>
      <c r="O43" s="106"/>
      <c r="P43" s="106"/>
      <c r="Q43" s="107">
        <v>6054</v>
      </c>
      <c r="R43" s="105"/>
      <c r="S43" s="105"/>
      <c r="T43" s="95">
        <f t="shared" si="13"/>
        <v>7692</v>
      </c>
      <c r="U43" s="102">
        <v>7908</v>
      </c>
      <c r="V43" s="136">
        <f t="shared" si="16"/>
        <v>-216</v>
      </c>
      <c r="W43" s="12"/>
      <c r="X43" s="12"/>
      <c r="Y43" s="11"/>
      <c r="Z43" s="11"/>
      <c r="AA43" s="11"/>
    </row>
    <row r="44" spans="1:27">
      <c r="A44" s="52">
        <v>563</v>
      </c>
      <c r="B44" s="88" t="s">
        <v>21</v>
      </c>
      <c r="C44" s="107">
        <v>0</v>
      </c>
      <c r="D44" s="105"/>
      <c r="E44" s="106"/>
      <c r="F44" s="107">
        <v>1650</v>
      </c>
      <c r="G44" s="106"/>
      <c r="H44" s="105"/>
      <c r="I44" s="106"/>
      <c r="J44" s="105">
        <v>60</v>
      </c>
      <c r="K44" s="106"/>
      <c r="L44" s="108"/>
      <c r="M44" s="105"/>
      <c r="N44" s="105"/>
      <c r="O44" s="106"/>
      <c r="P44" s="106"/>
      <c r="Q44" s="107"/>
      <c r="R44" s="105"/>
      <c r="S44" s="105"/>
      <c r="T44" s="94">
        <f t="shared" si="13"/>
        <v>1710</v>
      </c>
      <c r="U44" s="98">
        <v>1710</v>
      </c>
      <c r="V44" s="135">
        <f t="shared" si="16"/>
        <v>0</v>
      </c>
      <c r="W44" s="12"/>
      <c r="X44" s="12"/>
      <c r="Y44" s="11"/>
      <c r="Z44" s="11"/>
      <c r="AA44" s="11"/>
    </row>
    <row r="45" spans="1:27">
      <c r="A45" s="52">
        <v>591</v>
      </c>
      <c r="B45" s="88" t="s">
        <v>17</v>
      </c>
      <c r="C45" s="105"/>
      <c r="D45" s="105"/>
      <c r="E45" s="106"/>
      <c r="F45" s="106"/>
      <c r="G45" s="106"/>
      <c r="H45" s="105"/>
      <c r="I45" s="106"/>
      <c r="J45" s="105"/>
      <c r="K45" s="106"/>
      <c r="L45" s="108"/>
      <c r="M45" s="105"/>
      <c r="N45" s="105"/>
      <c r="O45" s="106"/>
      <c r="P45" s="108">
        <v>100000</v>
      </c>
      <c r="Q45" s="107"/>
      <c r="R45" s="105"/>
      <c r="S45" s="105"/>
      <c r="T45" s="94">
        <f t="shared" si="13"/>
        <v>100000</v>
      </c>
      <c r="U45" s="98">
        <v>12077</v>
      </c>
      <c r="V45" s="135">
        <f t="shared" si="16"/>
        <v>87923</v>
      </c>
      <c r="W45" s="12"/>
      <c r="X45" s="12"/>
      <c r="Y45" s="11"/>
      <c r="Z45" s="11"/>
      <c r="AA45" s="11"/>
    </row>
    <row r="46" spans="1:27">
      <c r="A46" s="55"/>
      <c r="B46" s="88" t="s">
        <v>18</v>
      </c>
      <c r="C46" s="121">
        <f t="shared" ref="C46:K46" si="17">C8+C13+C18+C19+C20+C21+C31+C34+C35+C36+C37+C38+C39+C44+C45</f>
        <v>48322.097999999998</v>
      </c>
      <c r="D46" s="121">
        <f t="shared" si="17"/>
        <v>29991.83</v>
      </c>
      <c r="E46" s="121">
        <f t="shared" si="17"/>
        <v>160851.902</v>
      </c>
      <c r="F46" s="121">
        <f t="shared" ref="F46:G46" si="18">F8+F13+F18+F19+F20+F21+F31+F34+F35+F36+F37+F38+F39+F44+F45</f>
        <v>82353.373999999996</v>
      </c>
      <c r="G46" s="121">
        <f t="shared" si="18"/>
        <v>132117.166</v>
      </c>
      <c r="H46" s="121">
        <f t="shared" si="17"/>
        <v>39552.744000000006</v>
      </c>
      <c r="I46" s="121">
        <f t="shared" si="17"/>
        <v>74050.508000000002</v>
      </c>
      <c r="J46" s="121">
        <f t="shared" ref="J46" si="19">J8+J13+J18+J19+J20+J21+J31+J34+J35+J36+J37+J38+J39+J44+J45</f>
        <v>27025.648000000001</v>
      </c>
      <c r="K46" s="121">
        <f t="shared" si="17"/>
        <v>63074.080999999998</v>
      </c>
      <c r="L46" s="121">
        <f t="shared" ref="L46:T46" si="20">L8+L13+L18+L19+L20+L21+L31+L34+L35+L36+L37+L38+L39+L44+L45</f>
        <v>24809.34</v>
      </c>
      <c r="M46" s="121">
        <f t="shared" si="20"/>
        <v>53335.303999999996</v>
      </c>
      <c r="N46" s="121">
        <f t="shared" si="20"/>
        <v>478812.46399999998</v>
      </c>
      <c r="O46" s="121">
        <f t="shared" si="20"/>
        <v>40687.091</v>
      </c>
      <c r="P46" s="121">
        <f>P8+P13+P18+P19+P20+P21+P31+P34+P35+P36+P37+P38+P39+P44+P45</f>
        <v>195923.323</v>
      </c>
      <c r="Q46" s="121">
        <f>Q8+Q13+Q18+Q19+Q20+Q21+Q31+Q34+Q35+Q36+Q37+Q38+Q39+Q44+Q45</f>
        <v>296055.61099999998</v>
      </c>
      <c r="R46" s="121">
        <f t="shared" si="20"/>
        <v>52861.607000000004</v>
      </c>
      <c r="S46" s="121">
        <f t="shared" si="20"/>
        <v>81852.111000000004</v>
      </c>
      <c r="T46" s="94">
        <f t="shared" si="20"/>
        <v>1881676.202</v>
      </c>
      <c r="U46" s="122">
        <v>1775876</v>
      </c>
      <c r="V46" s="135">
        <f t="shared" si="16"/>
        <v>105800.20200000005</v>
      </c>
      <c r="W46" s="13"/>
      <c r="X46" s="13"/>
      <c r="Y46" s="13"/>
      <c r="Z46" s="13"/>
      <c r="AA46" s="11"/>
    </row>
    <row r="47" spans="1:27">
      <c r="A47" s="50"/>
      <c r="B47" s="88" t="s">
        <v>73</v>
      </c>
      <c r="C47" s="123"/>
      <c r="D47" s="123"/>
      <c r="E47" s="105"/>
      <c r="F47" s="105"/>
      <c r="G47" s="105"/>
      <c r="H47" s="105"/>
      <c r="I47" s="105"/>
      <c r="J47" s="105"/>
      <c r="K47" s="105"/>
      <c r="L47" s="108"/>
      <c r="M47" s="105">
        <v>4000</v>
      </c>
      <c r="N47" s="105"/>
      <c r="O47" s="105"/>
      <c r="P47" s="105"/>
      <c r="Q47" s="105"/>
      <c r="R47" s="105"/>
      <c r="S47" s="105"/>
      <c r="T47" s="94">
        <f t="shared" ref="T47:T57" si="21">SUM(C47:S47)</f>
        <v>4000</v>
      </c>
      <c r="U47" s="122">
        <v>0</v>
      </c>
      <c r="V47" s="135">
        <f t="shared" si="16"/>
        <v>4000</v>
      </c>
      <c r="W47" s="12"/>
      <c r="X47" s="12"/>
      <c r="Y47" s="12"/>
      <c r="Z47" s="11"/>
      <c r="AA47" s="11"/>
    </row>
    <row r="48" spans="1:27">
      <c r="A48" s="50"/>
      <c r="B48" s="88" t="s">
        <v>59</v>
      </c>
      <c r="C48" s="124"/>
      <c r="D48" s="105"/>
      <c r="E48" s="105"/>
      <c r="F48" s="105"/>
      <c r="G48" s="105"/>
      <c r="H48" s="108"/>
      <c r="I48" s="105"/>
      <c r="J48" s="105"/>
      <c r="K48" s="105"/>
      <c r="L48" s="108"/>
      <c r="M48" s="105"/>
      <c r="N48" s="105"/>
      <c r="O48" s="105"/>
      <c r="P48" s="105"/>
      <c r="Q48" s="107">
        <v>27000</v>
      </c>
      <c r="R48" s="105"/>
      <c r="S48" s="105"/>
      <c r="T48" s="94">
        <f t="shared" si="21"/>
        <v>27000</v>
      </c>
      <c r="U48" s="122">
        <v>73100</v>
      </c>
      <c r="V48" s="135">
        <f t="shared" si="16"/>
        <v>-46100</v>
      </c>
      <c r="W48" s="12"/>
      <c r="X48" s="12"/>
      <c r="Y48" s="12"/>
      <c r="Z48" s="11"/>
      <c r="AA48" s="11"/>
    </row>
    <row r="49" spans="1:27">
      <c r="A49" s="56"/>
      <c r="B49" s="88" t="s">
        <v>31</v>
      </c>
      <c r="C49" s="124">
        <v>2500</v>
      </c>
      <c r="D49" s="105"/>
      <c r="E49" s="125"/>
      <c r="F49" s="125"/>
      <c r="G49" s="125"/>
      <c r="H49" s="125"/>
      <c r="I49" s="125"/>
      <c r="J49" s="125"/>
      <c r="K49" s="125"/>
      <c r="L49" s="126"/>
      <c r="M49" s="125"/>
      <c r="N49" s="125"/>
      <c r="O49" s="125"/>
      <c r="P49" s="125"/>
      <c r="Q49" s="125"/>
      <c r="R49" s="125"/>
      <c r="S49" s="125"/>
      <c r="T49" s="94">
        <f t="shared" si="21"/>
        <v>2500</v>
      </c>
      <c r="U49" s="122">
        <v>2500</v>
      </c>
      <c r="V49" s="135">
        <f t="shared" si="16"/>
        <v>0</v>
      </c>
      <c r="W49" s="12"/>
      <c r="X49" s="12"/>
      <c r="Y49" s="12"/>
      <c r="Z49" s="11"/>
      <c r="AA49" s="11"/>
    </row>
    <row r="50" spans="1:27">
      <c r="A50" s="56"/>
      <c r="B50" s="88" t="s">
        <v>74</v>
      </c>
      <c r="C50" s="124">
        <v>4600</v>
      </c>
      <c r="D50" s="105"/>
      <c r="E50" s="125"/>
      <c r="F50" s="125"/>
      <c r="G50" s="125"/>
      <c r="H50" s="125"/>
      <c r="I50" s="125"/>
      <c r="J50" s="125"/>
      <c r="K50" s="125"/>
      <c r="L50" s="126"/>
      <c r="M50" s="125"/>
      <c r="N50" s="125"/>
      <c r="O50" s="125"/>
      <c r="P50" s="125"/>
      <c r="Q50" s="125"/>
      <c r="R50" s="125"/>
      <c r="S50" s="125"/>
      <c r="T50" s="94">
        <f t="shared" si="21"/>
        <v>4600</v>
      </c>
      <c r="U50" s="122">
        <v>2620</v>
      </c>
      <c r="V50" s="135">
        <f t="shared" si="16"/>
        <v>1980</v>
      </c>
      <c r="W50" s="12"/>
      <c r="X50" s="12"/>
      <c r="Y50" s="12"/>
      <c r="Z50" s="11"/>
      <c r="AA50" s="11"/>
    </row>
    <row r="51" spans="1:27">
      <c r="A51" s="50"/>
      <c r="B51" s="88" t="s">
        <v>30</v>
      </c>
      <c r="C51" s="124">
        <v>50000</v>
      </c>
      <c r="D51" s="105"/>
      <c r="E51" s="105"/>
      <c r="F51" s="105"/>
      <c r="G51" s="105"/>
      <c r="H51" s="105"/>
      <c r="I51" s="105"/>
      <c r="J51" s="105"/>
      <c r="K51" s="105"/>
      <c r="L51" s="108"/>
      <c r="M51" s="105"/>
      <c r="N51" s="105"/>
      <c r="O51" s="105"/>
      <c r="P51" s="105"/>
      <c r="Q51" s="105"/>
      <c r="R51" s="105"/>
      <c r="S51" s="105"/>
      <c r="T51" s="94">
        <f t="shared" si="21"/>
        <v>50000</v>
      </c>
      <c r="U51" s="122">
        <v>32000</v>
      </c>
      <c r="V51" s="135">
        <f t="shared" si="16"/>
        <v>18000</v>
      </c>
      <c r="W51" s="12"/>
      <c r="X51" s="12"/>
      <c r="Y51" s="12"/>
      <c r="Z51" s="11"/>
      <c r="AA51" s="11"/>
    </row>
    <row r="52" spans="1:27">
      <c r="A52" s="50"/>
      <c r="B52" s="88" t="s">
        <v>32</v>
      </c>
      <c r="C52" s="124">
        <v>0</v>
      </c>
      <c r="D52" s="106"/>
      <c r="E52" s="127"/>
      <c r="F52" s="127"/>
      <c r="G52" s="127"/>
      <c r="H52" s="106"/>
      <c r="I52" s="106"/>
      <c r="J52" s="106"/>
      <c r="K52" s="106"/>
      <c r="L52" s="108"/>
      <c r="M52" s="127"/>
      <c r="N52" s="127"/>
      <c r="O52" s="106"/>
      <c r="P52" s="106"/>
      <c r="Q52" s="106"/>
      <c r="R52" s="106"/>
      <c r="S52" s="106"/>
      <c r="T52" s="94">
        <f t="shared" si="21"/>
        <v>0</v>
      </c>
      <c r="U52" s="122">
        <v>2800</v>
      </c>
      <c r="V52" s="135">
        <f t="shared" si="16"/>
        <v>-2800</v>
      </c>
      <c r="W52" s="12"/>
      <c r="X52" s="12"/>
      <c r="Y52" s="12"/>
      <c r="Z52" s="11"/>
      <c r="AA52" s="11"/>
    </row>
    <row r="53" spans="1:27">
      <c r="A53" s="50"/>
      <c r="B53" s="88" t="s">
        <v>79</v>
      </c>
      <c r="C53" s="124">
        <v>2500</v>
      </c>
      <c r="D53" s="106"/>
      <c r="E53" s="127"/>
      <c r="F53" s="127"/>
      <c r="G53" s="127"/>
      <c r="H53" s="106"/>
      <c r="I53" s="106"/>
      <c r="J53" s="106"/>
      <c r="K53" s="106"/>
      <c r="L53" s="108"/>
      <c r="M53" s="127"/>
      <c r="N53" s="127"/>
      <c r="O53" s="106"/>
      <c r="P53" s="106"/>
      <c r="Q53" s="106"/>
      <c r="R53" s="106"/>
      <c r="S53" s="106"/>
      <c r="T53" s="94">
        <f t="shared" si="21"/>
        <v>2500</v>
      </c>
      <c r="U53" s="122">
        <v>0</v>
      </c>
      <c r="V53" s="135">
        <f t="shared" si="16"/>
        <v>2500</v>
      </c>
      <c r="W53" s="12"/>
      <c r="X53" s="12"/>
      <c r="Y53" s="12"/>
      <c r="Z53" s="11"/>
      <c r="AA53" s="11"/>
    </row>
    <row r="54" spans="1:27">
      <c r="A54" s="50"/>
      <c r="B54" s="88" t="s">
        <v>82</v>
      </c>
      <c r="C54" s="124"/>
      <c r="D54" s="106"/>
      <c r="E54" s="127"/>
      <c r="F54" s="127"/>
      <c r="G54" s="127"/>
      <c r="H54" s="106"/>
      <c r="I54" s="106">
        <v>5000</v>
      </c>
      <c r="J54" s="106"/>
      <c r="K54" s="106"/>
      <c r="L54" s="108"/>
      <c r="M54" s="127"/>
      <c r="N54" s="127"/>
      <c r="O54" s="106"/>
      <c r="P54" s="106"/>
      <c r="Q54" s="106"/>
      <c r="R54" s="106"/>
      <c r="S54" s="106"/>
      <c r="T54" s="94">
        <f t="shared" si="21"/>
        <v>5000</v>
      </c>
      <c r="U54" s="122">
        <v>0</v>
      </c>
      <c r="V54" s="135">
        <f t="shared" si="16"/>
        <v>5000</v>
      </c>
      <c r="W54" s="12"/>
      <c r="X54" s="12"/>
      <c r="Y54" s="12"/>
      <c r="Z54" s="11"/>
      <c r="AA54" s="11"/>
    </row>
    <row r="55" spans="1:27">
      <c r="A55" s="50"/>
      <c r="B55" s="88" t="s">
        <v>83</v>
      </c>
      <c r="C55" s="124">
        <v>15000</v>
      </c>
      <c r="D55" s="106"/>
      <c r="E55" s="127"/>
      <c r="F55" s="127"/>
      <c r="G55" s="127"/>
      <c r="H55" s="106"/>
      <c r="I55" s="106"/>
      <c r="J55" s="106"/>
      <c r="K55" s="106"/>
      <c r="L55" s="108"/>
      <c r="M55" s="127"/>
      <c r="N55" s="127"/>
      <c r="O55" s="106"/>
      <c r="P55" s="106"/>
      <c r="Q55" s="106"/>
      <c r="R55" s="106"/>
      <c r="S55" s="106"/>
      <c r="T55" s="94">
        <f t="shared" si="21"/>
        <v>15000</v>
      </c>
      <c r="U55" s="122"/>
      <c r="V55" s="135"/>
      <c r="W55" s="12"/>
      <c r="X55" s="12"/>
      <c r="Y55" s="12"/>
      <c r="Z55" s="11"/>
      <c r="AA55" s="11"/>
    </row>
    <row r="56" spans="1:27">
      <c r="A56" s="50"/>
      <c r="B56" s="88" t="s">
        <v>84</v>
      </c>
      <c r="C56" s="124">
        <v>4952</v>
      </c>
      <c r="D56" s="106"/>
      <c r="E56" s="127"/>
      <c r="F56" s="127"/>
      <c r="G56" s="127"/>
      <c r="H56" s="106"/>
      <c r="I56" s="106"/>
      <c r="J56" s="106"/>
      <c r="K56" s="106"/>
      <c r="L56" s="108"/>
      <c r="M56" s="127"/>
      <c r="N56" s="127"/>
      <c r="O56" s="106"/>
      <c r="P56" s="106"/>
      <c r="Q56" s="106"/>
      <c r="R56" s="106"/>
      <c r="S56" s="106"/>
      <c r="T56" s="94">
        <f t="shared" si="21"/>
        <v>4952</v>
      </c>
      <c r="U56" s="122"/>
      <c r="V56" s="135"/>
      <c r="W56" s="12"/>
      <c r="X56" s="12"/>
      <c r="Y56" s="12"/>
      <c r="Z56" s="11"/>
      <c r="AA56" s="11"/>
    </row>
    <row r="57" spans="1:27">
      <c r="A57" s="50"/>
      <c r="B57" s="51" t="s">
        <v>20</v>
      </c>
      <c r="C57" s="107">
        <v>10000</v>
      </c>
      <c r="D57" s="105"/>
      <c r="E57" s="105"/>
      <c r="F57" s="105"/>
      <c r="G57" s="105"/>
      <c r="H57" s="105"/>
      <c r="I57" s="128"/>
      <c r="J57" s="105"/>
      <c r="K57" s="105"/>
      <c r="L57" s="108"/>
      <c r="M57" s="105"/>
      <c r="N57" s="105"/>
      <c r="O57" s="105"/>
      <c r="P57" s="105"/>
      <c r="Q57" s="105"/>
      <c r="R57" s="129"/>
      <c r="S57" s="129"/>
      <c r="T57" s="94">
        <f t="shared" si="21"/>
        <v>10000</v>
      </c>
      <c r="U57" s="122">
        <v>12000</v>
      </c>
      <c r="V57" s="135">
        <f t="shared" si="16"/>
        <v>-2000</v>
      </c>
      <c r="W57" s="12"/>
      <c r="X57" s="12"/>
      <c r="Y57" s="12"/>
      <c r="Z57" s="11"/>
      <c r="AA57" s="11"/>
    </row>
    <row r="58" spans="1:27">
      <c r="A58" s="57"/>
      <c r="B58" s="58" t="s">
        <v>18</v>
      </c>
      <c r="C58" s="130"/>
      <c r="D58" s="130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4">
        <f>SUM(T46+T47+T48+T49+T50+T51+T52+T53+T54+T55+T56+T57)</f>
        <v>2007228.202</v>
      </c>
      <c r="U58" s="131"/>
      <c r="V58" s="94"/>
      <c r="W58" s="13"/>
      <c r="X58" s="13"/>
      <c r="Y58" s="13"/>
      <c r="Z58" s="11"/>
      <c r="AA58" s="11"/>
    </row>
    <row r="59" spans="1:27">
      <c r="A59" s="59"/>
      <c r="B59" s="60" t="s">
        <v>60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  <c r="R59" s="61"/>
      <c r="S59" s="61"/>
      <c r="T59" s="63"/>
      <c r="U59" s="11"/>
      <c r="V59" s="133"/>
      <c r="W59" s="11"/>
      <c r="X59" s="11"/>
      <c r="Y59" s="11"/>
    </row>
    <row r="60" spans="1:27">
      <c r="A60" s="29"/>
      <c r="B60" s="29"/>
    </row>
    <row r="61" spans="1:27">
      <c r="A61" s="12"/>
      <c r="B61" s="12"/>
      <c r="C61" s="11"/>
      <c r="D61" s="11"/>
      <c r="E61" s="11"/>
      <c r="F61" s="11"/>
      <c r="G61" s="11"/>
      <c r="H61" s="11"/>
      <c r="I61" s="11"/>
      <c r="J61" s="11"/>
      <c r="K61" s="11"/>
    </row>
    <row r="62" spans="1:27">
      <c r="A62" s="28"/>
      <c r="B62" s="12"/>
      <c r="C62" s="34"/>
      <c r="D62" s="11"/>
      <c r="E62" s="11"/>
      <c r="F62" s="11"/>
      <c r="G62" s="11"/>
      <c r="H62" s="11"/>
      <c r="I62" s="34"/>
      <c r="J62" s="34"/>
      <c r="K62" s="11"/>
      <c r="Q62" s="36"/>
      <c r="T62" s="16"/>
    </row>
    <row r="63" spans="1:27" ht="18.75">
      <c r="A63" s="17"/>
      <c r="B63" s="18"/>
      <c r="C63" s="19"/>
      <c r="D63" s="20"/>
      <c r="E63" s="20"/>
      <c r="F63" s="20"/>
      <c r="G63" s="20"/>
      <c r="H63" s="20"/>
      <c r="I63" s="35"/>
      <c r="J63" s="35"/>
      <c r="K63" s="20"/>
      <c r="L63" s="2"/>
      <c r="M63" s="2"/>
      <c r="N63" s="2"/>
      <c r="O63" s="2"/>
      <c r="P63" s="2"/>
      <c r="Q63" s="37"/>
      <c r="R63" s="2"/>
      <c r="S63" s="2"/>
      <c r="T63" s="2"/>
    </row>
    <row r="64" spans="1:27">
      <c r="A64" s="18"/>
      <c r="B64" s="18"/>
      <c r="C64" s="21"/>
      <c r="D64" s="20"/>
      <c r="E64" s="20"/>
      <c r="F64" s="20"/>
      <c r="G64" s="20"/>
      <c r="H64" s="20"/>
      <c r="I64" s="20"/>
      <c r="J64" s="20"/>
      <c r="K64" s="20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68"/>
      <c r="B65" s="68"/>
      <c r="C65" s="71"/>
      <c r="D65" s="71"/>
      <c r="E65" s="71"/>
      <c r="F65" s="71"/>
      <c r="G65" s="71"/>
      <c r="H65" s="70"/>
      <c r="I65" s="70"/>
      <c r="J65" s="70"/>
      <c r="K65" s="20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20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68"/>
      <c r="B67" s="68"/>
      <c r="C67" s="69"/>
      <c r="D67" s="69"/>
      <c r="E67" s="69"/>
      <c r="F67" s="69"/>
      <c r="G67" s="69"/>
      <c r="H67" s="69"/>
      <c r="I67" s="69"/>
      <c r="J67" s="69"/>
      <c r="K67" s="22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68"/>
      <c r="B68" s="68"/>
      <c r="C68" s="69"/>
      <c r="D68" s="69"/>
      <c r="E68" s="69"/>
      <c r="F68" s="69"/>
      <c r="G68" s="69"/>
      <c r="H68" s="69"/>
      <c r="I68" s="69"/>
      <c r="J68" s="69"/>
      <c r="K68" s="20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68"/>
      <c r="B69" s="68"/>
      <c r="C69" s="69"/>
      <c r="D69" s="69"/>
      <c r="E69" s="69"/>
      <c r="F69" s="69"/>
      <c r="G69" s="69"/>
      <c r="H69" s="69"/>
      <c r="I69" s="69"/>
      <c r="J69" s="69"/>
      <c r="K69" s="23"/>
      <c r="L69" s="9"/>
      <c r="M69" s="9"/>
      <c r="N69" s="9"/>
      <c r="O69" s="9"/>
      <c r="P69" s="9"/>
      <c r="Q69" s="9"/>
      <c r="R69" s="9"/>
      <c r="S69" s="9"/>
      <c r="T69" s="9"/>
    </row>
    <row r="70" spans="1:20">
      <c r="A70" s="68"/>
      <c r="B70" s="68"/>
      <c r="C70" s="69"/>
      <c r="D70" s="69"/>
      <c r="E70" s="69"/>
      <c r="F70" s="69"/>
      <c r="G70" s="69"/>
      <c r="H70" s="87"/>
      <c r="I70" s="87"/>
      <c r="J70" s="87"/>
      <c r="K70" s="24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85"/>
      <c r="B71" s="85"/>
      <c r="C71" s="86"/>
      <c r="D71" s="86"/>
      <c r="E71" s="86"/>
      <c r="F71" s="86"/>
      <c r="G71" s="86"/>
      <c r="H71" s="86"/>
      <c r="I71" s="86"/>
      <c r="J71" s="86"/>
      <c r="K71" s="20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18"/>
      <c r="B72" s="25"/>
      <c r="C72" s="26"/>
      <c r="D72" s="27"/>
      <c r="E72" s="27"/>
      <c r="F72" s="27"/>
      <c r="G72" s="27"/>
      <c r="H72" s="20"/>
      <c r="I72" s="20"/>
      <c r="J72" s="20"/>
      <c r="K72" s="20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18"/>
      <c r="B73" s="18"/>
      <c r="C73" s="26"/>
      <c r="D73" s="27"/>
      <c r="E73" s="27"/>
      <c r="F73" s="27"/>
      <c r="G73" s="27"/>
      <c r="H73" s="20"/>
      <c r="I73" s="20"/>
      <c r="J73" s="20"/>
      <c r="K73" s="20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B74" s="7"/>
      <c r="C74" s="4"/>
      <c r="D74" s="3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7"/>
      <c r="B75" s="7"/>
      <c r="C75" s="4"/>
      <c r="D75" s="3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7"/>
      <c r="B76" s="7"/>
      <c r="C76" s="4"/>
      <c r="D76" s="3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72"/>
      <c r="B77" s="7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73"/>
      <c r="B78" s="74"/>
      <c r="C78" s="4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73"/>
      <c r="B79" s="74"/>
      <c r="C79" s="4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72"/>
      <c r="B80" s="72"/>
      <c r="C80" s="4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1"/>
      <c r="C82" s="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</sheetData>
  <mergeCells count="6">
    <mergeCell ref="L2:N2"/>
    <mergeCell ref="P2:Q2"/>
    <mergeCell ref="E2:G2"/>
    <mergeCell ref="A2:B2"/>
    <mergeCell ref="C2:D2"/>
    <mergeCell ref="H2:J2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cols>
    <col min="1" max="1" width="2.28515625" customWidth="1"/>
  </cols>
  <sheetData/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Hárok3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2016-01-25T12:29:30Z</cp:lastPrinted>
  <dcterms:created xsi:type="dcterms:W3CDTF">2010-01-08T13:37:00Z</dcterms:created>
  <dcterms:modified xsi:type="dcterms:W3CDTF">2016-03-12T18:08:09Z</dcterms:modified>
</cp:coreProperties>
</file>